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30065\PRESUN z NTB\PC_pracovná plocha\PREVÁDZKA VVN ZARIADENÍ\Pol. s osob. plán. - STAV. OPRAVY+ VÝRUBY+DHM\Stavebné opravy\2025\Čadca_protipožiarne steny\Protipožiarné steny Čadca\"/>
    </mc:Choice>
  </mc:AlternateContent>
  <bookViews>
    <workbookView xWindow="-120" yWindow="-120" windowWidth="29040" windowHeight="15720" tabRatio="500"/>
  </bookViews>
  <sheets>
    <sheet name="Prehlad" sheetId="3" r:id="rId1"/>
  </sheets>
  <definedNames>
    <definedName name="Excel_BuiltIn__FilterDatabase">#N/A</definedName>
    <definedName name="Excel_BuiltIn_Print_Area_3">#REF!</definedName>
    <definedName name="Excel_BuiltIn_Print_Area_4">#REF!</definedName>
    <definedName name="fakt1R">#N/A</definedName>
    <definedName name="fakt1R_1">"$protokol.$#ref!$#ref!"</definedName>
    <definedName name="fakt1R_2">#REF!</definedName>
    <definedName name="_xlnm.Print_Titles" localSheetId="0">Prehlad!$5:$7</definedName>
    <definedName name="_xlnm.Print_Area" localSheetId="0">Prehlad!$A:$O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7" i="3" l="1"/>
  <c r="J65" i="3"/>
  <c r="J57" i="3"/>
  <c r="J58" i="3" s="1"/>
  <c r="E58" i="3" s="1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3" i="3"/>
  <c r="J32" i="3"/>
  <c r="J31" i="3"/>
  <c r="J30" i="3"/>
  <c r="J29" i="3"/>
  <c r="J60" i="3" l="1"/>
  <c r="J70" i="3"/>
  <c r="E70" i="3" s="1"/>
  <c r="J68" i="3"/>
  <c r="E68" i="3" s="1"/>
  <c r="J34" i="3"/>
  <c r="E34" i="3" s="1"/>
  <c r="J50" i="3"/>
  <c r="J25" i="3"/>
  <c r="J24" i="3"/>
  <c r="J23" i="3"/>
  <c r="J19" i="3"/>
  <c r="J20" i="3" s="1"/>
  <c r="E20" i="3" s="1"/>
  <c r="J15" i="3"/>
  <c r="J16" i="3" s="1"/>
  <c r="E16" i="3" s="1"/>
  <c r="J10" i="3"/>
  <c r="J11" i="3" s="1"/>
  <c r="E11" i="3" s="1"/>
  <c r="D5" i="3"/>
  <c r="J62" i="3" l="1"/>
  <c r="E60" i="3"/>
  <c r="E50" i="3"/>
  <c r="J26" i="3"/>
  <c r="E26" i="3" s="1"/>
  <c r="J52" i="3" l="1"/>
  <c r="E52" i="3" l="1"/>
  <c r="J72" i="3"/>
  <c r="E72" i="3" s="1"/>
</calcChain>
</file>

<file path=xl/sharedStrings.xml><?xml version="1.0" encoding="utf-8"?>
<sst xmlns="http://schemas.openxmlformats.org/spreadsheetml/2006/main" count="462" uniqueCount="248">
  <si>
    <t>Rozpočet</t>
  </si>
  <si>
    <t>EUR</t>
  </si>
  <si>
    <t>za obdobie</t>
  </si>
  <si>
    <t>Mesiac 2015</t>
  </si>
  <si>
    <t>VK</t>
  </si>
  <si>
    <t>VF</t>
  </si>
  <si>
    <t>Konštrukcie</t>
  </si>
  <si>
    <t>D</t>
  </si>
  <si>
    <t>E</t>
  </si>
  <si>
    <t xml:space="preserve">Projektant: </t>
  </si>
  <si>
    <t xml:space="preserve">JKSO : </t>
  </si>
  <si>
    <t>Stavba : Rozvodňa Čadca - oprava protipožiarných stien</t>
  </si>
  <si>
    <t>Špecifikovaný</t>
  </si>
  <si>
    <t>Spolu</t>
  </si>
  <si>
    <t>Nh</t>
  </si>
  <si>
    <t>materiál</t>
  </si>
  <si>
    <t>MATERIÁL spolu:</t>
  </si>
  <si>
    <t>0 - ZAKLADANIE spolu:</t>
  </si>
  <si>
    <t>1 - ZEMNE PRÁCE spolu:</t>
  </si>
  <si>
    <t>5 - KOMUNIKÁCIE spolu:</t>
  </si>
  <si>
    <t>6 - ÚPRAVY POVRCHOV, PODLAHY, VÝPLNE spolu:</t>
  </si>
  <si>
    <t>9 - OSTATNÉ KONŠTRUKCIE A PRÁCE spolu:</t>
  </si>
  <si>
    <t>PRÁCE A DODÁVKY HSV spolu:</t>
  </si>
  <si>
    <t>764 - Konštrukcie klampiarske spolu:</t>
  </si>
  <si>
    <t>76 - KONŠTRUKCIE spolu:</t>
  </si>
  <si>
    <t>PRÁCE A DODÁVKY PSV spolu:</t>
  </si>
  <si>
    <t>OST - hodinové zúčtovacie sadzby spolu:</t>
  </si>
  <si>
    <t>OSTATNÉ spolu:</t>
  </si>
  <si>
    <t>Rozpočet celkom:</t>
  </si>
  <si>
    <t>Prehľad rozpočtových nákladov v</t>
  </si>
  <si>
    <t>Súpis vykonaných prác a dodávok v</t>
  </si>
  <si>
    <t>Prehľad kalkulovaných nákladov v</t>
  </si>
  <si>
    <t>Por.</t>
  </si>
  <si>
    <t>Kód</t>
  </si>
  <si>
    <t>Kód položky</t>
  </si>
  <si>
    <t>Popis položky, stavebného dielu, remesla,</t>
  </si>
  <si>
    <t>Množstvo</t>
  </si>
  <si>
    <t>Merná</t>
  </si>
  <si>
    <t>Jednotková</t>
  </si>
  <si>
    <t>Hmotnosť v tonách</t>
  </si>
  <si>
    <t>Suť v tonách</t>
  </si>
  <si>
    <t>DPH</t>
  </si>
  <si>
    <t>Pozícia</t>
  </si>
  <si>
    <t>Vyňatý</t>
  </si>
  <si>
    <t>Vysoká sadzba</t>
  </si>
  <si>
    <t>Typ</t>
  </si>
  <si>
    <t>Klasifikácia</t>
  </si>
  <si>
    <t>Katalógové</t>
  </si>
  <si>
    <t>AC</t>
  </si>
  <si>
    <t>AD</t>
  </si>
  <si>
    <t>Jedn. cena</t>
  </si>
  <si>
    <t>Index JC</t>
  </si>
  <si>
    <t>Index mn.</t>
  </si>
  <si>
    <t>Zaradenie</t>
  </si>
  <si>
    <t>Lev0</t>
  </si>
  <si>
    <t>Poradie</t>
  </si>
  <si>
    <t>číslo</t>
  </si>
  <si>
    <t>cen.</t>
  </si>
  <si>
    <t>výkaz-výmer</t>
  </si>
  <si>
    <t>výmera</t>
  </si>
  <si>
    <t>jednotka</t>
  </si>
  <si>
    <t>cena</t>
  </si>
  <si>
    <t>a práce</t>
  </si>
  <si>
    <t>%</t>
  </si>
  <si>
    <t>rozpočtované</t>
  </si>
  <si>
    <t>od začiatku</t>
  </si>
  <si>
    <t>zostatok</t>
  </si>
  <si>
    <t>z režimu stavba</t>
  </si>
  <si>
    <t>položky</t>
  </si>
  <si>
    <t>pre tlač</t>
  </si>
  <si>
    <t>produkcie</t>
  </si>
  <si>
    <t>ceny</t>
  </si>
  <si>
    <t>pre KL</t>
  </si>
  <si>
    <t>pozícia</t>
  </si>
  <si>
    <t>v dieli</t>
  </si>
  <si>
    <t>MATERIÁL</t>
  </si>
  <si>
    <t xml:space="preserve">    1  </t>
  </si>
  <si>
    <t>MAT</t>
  </si>
  <si>
    <t>5924E0118</t>
  </si>
  <si>
    <t>Dlažba žámková Premac Klasiko</t>
  </si>
  <si>
    <t>m2</t>
  </si>
  <si>
    <t xml:space="preserve">                    </t>
  </si>
  <si>
    <t xml:space="preserve">5924E0118           </t>
  </si>
  <si>
    <t xml:space="preserve">  .  .  </t>
  </si>
  <si>
    <t>7</t>
  </si>
  <si>
    <t>PZ</t>
  </si>
  <si>
    <t>S</t>
  </si>
  <si>
    <t>PRÁCE A DODÁVKY HSV</t>
  </si>
  <si>
    <t>0 - ZAKLADANIE</t>
  </si>
  <si>
    <t xml:space="preserve">    2  </t>
  </si>
  <si>
    <t>017</t>
  </si>
  <si>
    <t>073889114</t>
  </si>
  <si>
    <t>Zhotovenie náteru zábradlia</t>
  </si>
  <si>
    <t>m</t>
  </si>
  <si>
    <t xml:space="preserve">HSV/6/0005          </t>
  </si>
  <si>
    <t xml:space="preserve">07388-9114          </t>
  </si>
  <si>
    <t>45.25.61</t>
  </si>
  <si>
    <t>EK</t>
  </si>
  <si>
    <t>1 - ZEMNE PRÁCE</t>
  </si>
  <si>
    <t xml:space="preserve">    3  </t>
  </si>
  <si>
    <t>221</t>
  </si>
  <si>
    <t>113106611</t>
  </si>
  <si>
    <t>Rozoberanie zámkovej dlažby</t>
  </si>
  <si>
    <t xml:space="preserve">11310-6611          </t>
  </si>
  <si>
    <t>45.11.11</t>
  </si>
  <si>
    <t xml:space="preserve">000 </t>
  </si>
  <si>
    <t>5 - KOMUNIKÁCIE</t>
  </si>
  <si>
    <t xml:space="preserve">    4  </t>
  </si>
  <si>
    <t>002</t>
  </si>
  <si>
    <t>564791111-R</t>
  </si>
  <si>
    <t>Podklad z kameniva so zhutnením</t>
  </si>
  <si>
    <t>m3</t>
  </si>
  <si>
    <t xml:space="preserve">56479-1111          </t>
  </si>
  <si>
    <t>45.23.11</t>
  </si>
  <si>
    <t>6</t>
  </si>
  <si>
    <t xml:space="preserve">    5  </t>
  </si>
  <si>
    <t>596911211</t>
  </si>
  <si>
    <t>Kladenie zámkovej dlažby</t>
  </si>
  <si>
    <t xml:space="preserve">59691-1211          </t>
  </si>
  <si>
    <t>45.23.12</t>
  </si>
  <si>
    <t xml:space="preserve">    6  </t>
  </si>
  <si>
    <t>596911312-R</t>
  </si>
  <si>
    <t>Rezanie zamkovej dlažby, dorezy</t>
  </si>
  <si>
    <t>kpl</t>
  </si>
  <si>
    <t xml:space="preserve">59691-1312          </t>
  </si>
  <si>
    <t>6 - ÚPRAVY POVRCHOV, PODLAHY, VÝPLNE</t>
  </si>
  <si>
    <t xml:space="preserve">    7  </t>
  </si>
  <si>
    <t>014</t>
  </si>
  <si>
    <t>622411046</t>
  </si>
  <si>
    <t xml:space="preserve">HSV/6/0004          </t>
  </si>
  <si>
    <t xml:space="preserve">62241-1046          </t>
  </si>
  <si>
    <t xml:space="preserve">    8  </t>
  </si>
  <si>
    <t>???</t>
  </si>
  <si>
    <t>622465117.S</t>
  </si>
  <si>
    <t xml:space="preserve">HSV/6/0001          </t>
  </si>
  <si>
    <t xml:space="preserve">622465117.S         </t>
  </si>
  <si>
    <t xml:space="preserve">    9  </t>
  </si>
  <si>
    <t>622465153.S</t>
  </si>
  <si>
    <t xml:space="preserve">HSV/6/0002          </t>
  </si>
  <si>
    <t xml:space="preserve">62241-1045          </t>
  </si>
  <si>
    <t xml:space="preserve">   10  </t>
  </si>
  <si>
    <t>622465243.S</t>
  </si>
  <si>
    <t xml:space="preserve">62241-1051          </t>
  </si>
  <si>
    <t xml:space="preserve">   11  </t>
  </si>
  <si>
    <t>011</t>
  </si>
  <si>
    <t>622491310.S</t>
  </si>
  <si>
    <t>Fasádny náter silikátový dvojnásobný</t>
  </si>
  <si>
    <t xml:space="preserve">62241-0102          </t>
  </si>
  <si>
    <t>9 - OSTATNÉ KONŠTRUKCIE A PRÁCE</t>
  </si>
  <si>
    <t xml:space="preserve">   12  </t>
  </si>
  <si>
    <t xml:space="preserve">   </t>
  </si>
  <si>
    <t>916561112.S</t>
  </si>
  <si>
    <t>Osadenie záhonového alebo parkového obrubníka betón., do lôžka z bet. pros. tr. C 16/20 s bočnou oporou</t>
  </si>
  <si>
    <t xml:space="preserve">/0021               </t>
  </si>
  <si>
    <t xml:space="preserve">916561112.S         </t>
  </si>
  <si>
    <t xml:space="preserve">   13  </t>
  </si>
  <si>
    <t>592170001400.S</t>
  </si>
  <si>
    <t>Obrubník parkový, lxšxv 500x50x200 mm, prírodný</t>
  </si>
  <si>
    <t>ks</t>
  </si>
  <si>
    <t xml:space="preserve">/0022               </t>
  </si>
  <si>
    <t xml:space="preserve">592170001400.S      </t>
  </si>
  <si>
    <t>8</t>
  </si>
  <si>
    <t>EZ</t>
  </si>
  <si>
    <t xml:space="preserve">   14  </t>
  </si>
  <si>
    <t>918101111</t>
  </si>
  <si>
    <t>Lôžko pod obrubníky, krajníky, obruby z betónu tr. C 20/25</t>
  </si>
  <si>
    <t xml:space="preserve">91810-1111          </t>
  </si>
  <si>
    <t xml:space="preserve">   15  </t>
  </si>
  <si>
    <t>583311610</t>
  </si>
  <si>
    <t>Kamenivo  frakcia 4,8 mm, 0-16mm</t>
  </si>
  <si>
    <t xml:space="preserve">583311610           </t>
  </si>
  <si>
    <t>14.21.12</t>
  </si>
  <si>
    <t xml:space="preserve">   16  </t>
  </si>
  <si>
    <t>952903012.S</t>
  </si>
  <si>
    <t>Čistenie fasád tlakovou vodou od prachu, usadenín a pavučín z pojazdnej plošiny</t>
  </si>
  <si>
    <t xml:space="preserve">HSV/9/0009          </t>
  </si>
  <si>
    <t xml:space="preserve">952903012.S         </t>
  </si>
  <si>
    <t xml:space="preserve">   17  </t>
  </si>
  <si>
    <t>953945351.S</t>
  </si>
  <si>
    <t>Hliníkový rohový ochranný profil s integrovanou mriežkou</t>
  </si>
  <si>
    <t xml:space="preserve">HSV/9/0010          </t>
  </si>
  <si>
    <t xml:space="preserve">95394-5951          </t>
  </si>
  <si>
    <t xml:space="preserve">   18  </t>
  </si>
  <si>
    <t>978036391.S</t>
  </si>
  <si>
    <t>Otlčenie omietok šľachtených a pod., vonkajších z umelého kameňa, v rozsahu do 100 %,  -0,06800t</t>
  </si>
  <si>
    <t xml:space="preserve">HSV/9/0011          </t>
  </si>
  <si>
    <t xml:space="preserve">978036391.S         </t>
  </si>
  <si>
    <t xml:space="preserve">   19  </t>
  </si>
  <si>
    <t>013</t>
  </si>
  <si>
    <t>979081111.S</t>
  </si>
  <si>
    <t>Odvoz sutiny a vybúraných hmôt na skládku do 1 km</t>
  </si>
  <si>
    <t>t</t>
  </si>
  <si>
    <t xml:space="preserve">HSV/9/0012          </t>
  </si>
  <si>
    <t xml:space="preserve">97908-1111          </t>
  </si>
  <si>
    <t xml:space="preserve">   20  </t>
  </si>
  <si>
    <t>979081121.S</t>
  </si>
  <si>
    <t>Odvoz sutiny a vybúraných hmôt na skládku za každý ďalší 1 km</t>
  </si>
  <si>
    <t xml:space="preserve">HSV/9/0013          </t>
  </si>
  <si>
    <t xml:space="preserve">97908-1121          </t>
  </si>
  <si>
    <t xml:space="preserve">   21  </t>
  </si>
  <si>
    <t>979082111.S</t>
  </si>
  <si>
    <t>Vnútrostavenisková doprava sutiny a vybúraných hmôt do 10 m</t>
  </si>
  <si>
    <t xml:space="preserve">HSV/9/0014          </t>
  </si>
  <si>
    <t xml:space="preserve">97908-2111          </t>
  </si>
  <si>
    <t xml:space="preserve">   22  </t>
  </si>
  <si>
    <t>979082121.S</t>
  </si>
  <si>
    <t>Vnútrostavenisková doprava sutiny a vybúraných hmôt za každých ďalších 5 m</t>
  </si>
  <si>
    <t xml:space="preserve">HSV/9/0015          </t>
  </si>
  <si>
    <t xml:space="preserve">97908-2121          </t>
  </si>
  <si>
    <t xml:space="preserve">   23  </t>
  </si>
  <si>
    <t>979089612.S</t>
  </si>
  <si>
    <t>Poplatok za skladovanie - iné odpady zo stavieb a demolácií (17 09), ostatné</t>
  </si>
  <si>
    <t xml:space="preserve">HSV/9/0016          </t>
  </si>
  <si>
    <t xml:space="preserve">97913-1409          </t>
  </si>
  <si>
    <t xml:space="preserve">   24  </t>
  </si>
  <si>
    <t>999281111.S</t>
  </si>
  <si>
    <t>Presun hmôt pre opravy a údržbu objektov vrátane vonkajších plášťov výšky do 25 m</t>
  </si>
  <si>
    <t xml:space="preserve">HSV/99/0017         </t>
  </si>
  <si>
    <t xml:space="preserve">999281111.S         </t>
  </si>
  <si>
    <t>PRÁCE A DODÁVKY PSV</t>
  </si>
  <si>
    <t>76 - KONŠTRUKCIE</t>
  </si>
  <si>
    <t>764 - Konštrukcie klampiarske</t>
  </si>
  <si>
    <t xml:space="preserve">   25  </t>
  </si>
  <si>
    <t>764</t>
  </si>
  <si>
    <t>764151214</t>
  </si>
  <si>
    <t>Oplechovanie striešky na stenách</t>
  </si>
  <si>
    <t>I</t>
  </si>
  <si>
    <t xml:space="preserve">76415-1214          </t>
  </si>
  <si>
    <t>IK</t>
  </si>
  <si>
    <t>OSTATNÉ</t>
  </si>
  <si>
    <t xml:space="preserve">   26  </t>
  </si>
  <si>
    <t>NAD</t>
  </si>
  <si>
    <t>E21-R</t>
  </si>
  <si>
    <t>Úprava prepadnutého podložia</t>
  </si>
  <si>
    <t>súbor</t>
  </si>
  <si>
    <t>U</t>
  </si>
  <si>
    <t xml:space="preserve">E21                 </t>
  </si>
  <si>
    <t>OST - hodinové zúčtovacie sadzby</t>
  </si>
  <si>
    <t xml:space="preserve">   27  </t>
  </si>
  <si>
    <t>HZS000112.S</t>
  </si>
  <si>
    <t>Stavebno montážne práce náročnejšie, ucelené, obtiažne, rutinné (Tr. 2) v rozsahu viac ako 8 hodín náročnejšie</t>
  </si>
  <si>
    <t>hod</t>
  </si>
  <si>
    <t xml:space="preserve">PSV/HZS/0026        </t>
  </si>
  <si>
    <t xml:space="preserve">HZS000112.S         </t>
  </si>
  <si>
    <t xml:space="preserve"> Jadrová omietka odvlhčovacia s obsahom cementu, hr. 30 mm</t>
  </si>
  <si>
    <t xml:space="preserve"> Prednástrek cementový odvlhčovací špeciálny, krytie 100%</t>
  </si>
  <si>
    <t>Jadrová omietka odvlhčovacia, hr. 20 mm</t>
  </si>
  <si>
    <t>Hydrofobizovaná (soklová) omietka, hr. 20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</si>
</sst>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00"/>
    <numFmt numFmtId="165" formatCode="#,##0.000"/>
    <numFmt numFmtId="166" formatCode="0.000"/>
    <numFmt numFmtId="167" formatCode="#,##0.0"/>
    <numFmt numFmtId="168" formatCode="#,##0.0000"/>
  </numFmts>
  <fonts count="8" x14ac:knownFonts="1">
    <font>
      <sz val="10"/>
      <name val="Arial"/>
      <charset val="238"/>
    </font>
    <font>
      <sz val="11"/>
      <color rgb="FFFFFFFF"/>
      <name val="Calibri"/>
      <charset val="238"/>
    </font>
    <font>
      <sz val="8"/>
      <name val="Arial Narrow"/>
      <charset val="238"/>
    </font>
    <font>
      <b/>
      <sz val="10"/>
      <name val="Arial Narrow"/>
      <charset val="238"/>
    </font>
    <font>
      <sz val="8"/>
      <color rgb="FFFFFFFF"/>
      <name val="Arial Narrow"/>
      <charset val="238"/>
    </font>
    <font>
      <b/>
      <sz val="8"/>
      <color rgb="FFFFFFFF"/>
      <name val="Arial Narrow"/>
      <charset val="238"/>
    </font>
    <font>
      <b/>
      <sz val="8"/>
      <name val="Arial Narrow"/>
      <charset val="238"/>
    </font>
    <font>
      <sz val="8"/>
      <color rgb="FF0000FF"/>
      <name val="Arial Narrow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99330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60">
    <xf numFmtId="0" fontId="0" fillId="0" borderId="0" xfId="0"/>
    <xf numFmtId="0" fontId="2" fillId="0" borderId="2" xfId="0" applyFont="1" applyBorder="1" applyAlignment="1">
      <alignment horizontal="center"/>
    </xf>
    <xf numFmtId="0" fontId="4" fillId="0" borderId="0" xfId="1" applyFont="1" applyFill="1" applyBorder="1"/>
    <xf numFmtId="0" fontId="5" fillId="0" borderId="0" xfId="1" applyFont="1" applyFill="1" applyBorder="1"/>
    <xf numFmtId="0" fontId="5" fillId="0" borderId="0" xfId="1" applyFont="1" applyFill="1" applyBorder="1" applyProtection="1">
      <protection locked="0"/>
    </xf>
    <xf numFmtId="49" fontId="5" fillId="0" borderId="0" xfId="1" applyNumberFormat="1" applyFont="1" applyFill="1" applyBorder="1"/>
    <xf numFmtId="49" fontId="2" fillId="0" borderId="0" xfId="0" applyNumberFormat="1" applyFont="1" applyAlignment="1">
      <alignment horizontal="left" vertical="top" wrapText="1"/>
    </xf>
    <xf numFmtId="4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2" fillId="0" borderId="0" xfId="0" applyFont="1"/>
    <xf numFmtId="0" fontId="6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0" applyNumberFormat="1" applyFont="1" applyAlignment="1">
      <alignment vertical="top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/>
    </xf>
    <xf numFmtId="49" fontId="2" fillId="0" borderId="0" xfId="0" applyNumberFormat="1" applyFont="1"/>
    <xf numFmtId="167" fontId="4" fillId="0" borderId="0" xfId="0" applyNumberFormat="1" applyFont="1" applyAlignment="1">
      <alignment horizontal="right"/>
    </xf>
    <xf numFmtId="165" fontId="4" fillId="0" borderId="0" xfId="0" applyNumberFormat="1" applyFont="1" applyAlignment="1">
      <alignment horizontal="right"/>
    </xf>
    <xf numFmtId="168" fontId="4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  <xf numFmtId="0" fontId="7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3" xfId="0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7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165" fontId="2" fillId="0" borderId="4" xfId="0" applyNumberFormat="1" applyFont="1" applyBorder="1"/>
    <xf numFmtId="0" fontId="2" fillId="0" borderId="4" xfId="0" applyFont="1" applyBorder="1"/>
    <xf numFmtId="49" fontId="2" fillId="0" borderId="4" xfId="0" applyNumberFormat="1" applyFont="1" applyBorder="1" applyAlignment="1">
      <alignment horizontal="left"/>
    </xf>
    <xf numFmtId="0" fontId="2" fillId="0" borderId="4" xfId="0" applyFont="1" applyBorder="1" applyAlignment="1">
      <alignment horizontal="right"/>
    </xf>
    <xf numFmtId="167" fontId="2" fillId="0" borderId="0" xfId="0" applyNumberFormat="1" applyFont="1" applyAlignment="1">
      <alignment vertical="top"/>
    </xf>
    <xf numFmtId="49" fontId="6" fillId="0" borderId="0" xfId="0" applyNumberFormat="1" applyFont="1" applyAlignment="1">
      <alignment horizontal="left" vertical="top" wrapText="1"/>
    </xf>
    <xf numFmtId="49" fontId="2" fillId="0" borderId="0" xfId="0" applyNumberFormat="1" applyFont="1" applyAlignment="1">
      <alignment horizontal="right" vertical="top"/>
    </xf>
    <xf numFmtId="49" fontId="6" fillId="0" borderId="0" xfId="0" applyNumberFormat="1" applyFont="1" applyAlignment="1">
      <alignment horizontal="right" vertical="top" wrapText="1"/>
    </xf>
    <xf numFmtId="4" fontId="6" fillId="0" borderId="0" xfId="0" applyNumberFormat="1" applyFont="1" applyAlignment="1">
      <alignment vertical="top"/>
    </xf>
    <xf numFmtId="0" fontId="6" fillId="0" borderId="0" xfId="0" applyFont="1" applyAlignment="1">
      <alignment vertical="top"/>
    </xf>
    <xf numFmtId="164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0" fontId="2" fillId="0" borderId="2" xfId="0" applyFont="1" applyBorder="1" applyAlignment="1">
      <alignment horizontal="center"/>
    </xf>
    <xf numFmtId="0" fontId="2" fillId="3" borderId="0" xfId="0" applyFont="1" applyFill="1" applyAlignment="1">
      <alignment vertical="top"/>
    </xf>
    <xf numFmtId="0" fontId="2" fillId="3" borderId="0" xfId="0" applyFont="1" applyFill="1"/>
    <xf numFmtId="0" fontId="2" fillId="0" borderId="2" xfId="0" applyFont="1" applyBorder="1" applyAlignment="1">
      <alignment horizontal="center"/>
    </xf>
  </cellXfs>
  <cellStyles count="2">
    <cellStyle name="Normálna" xfId="0" builtinId="0"/>
    <cellStyle name="Vysvetľujúci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6666"/>
      <rgbColor rgb="FFFFFFC0"/>
      <rgbColor rgb="FFCCFFFF"/>
      <rgbColor rgb="FF660066"/>
      <rgbColor rgb="FFFF8080"/>
      <rgbColor rgb="FF0066CC"/>
      <rgbColor rgb="FFA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6CAF0"/>
      <rgbColor rgb="FFCC9CCC"/>
      <rgbColor rgb="FFCC99FF"/>
      <rgbColor rgb="FFFFCC99"/>
      <rgbColor rgb="FF3333CC"/>
      <rgbColor rgb="FF33CCCC"/>
      <rgbColor rgb="FF999933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2424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72"/>
  <sheetViews>
    <sheetView showGridLines="0" tabSelected="1" zoomScale="140" zoomScaleNormal="140" workbookViewId="0">
      <pane xSplit="6" ySplit="7" topLeftCell="G8" activePane="bottomRight" state="frozen"/>
      <selection pane="topRight" activeCell="G1" sqref="G1"/>
      <selection pane="bottomLeft" activeCell="A46" sqref="A46"/>
      <selection pane="bottomRight" activeCell="AR18" sqref="AR18"/>
    </sheetView>
  </sheetViews>
  <sheetFormatPr defaultRowHeight="12.75" x14ac:dyDescent="0.2"/>
  <cols>
    <col min="1" max="1" width="6.140625" style="13" customWidth="1"/>
    <col min="2" max="2" width="4.140625" style="14" customWidth="1"/>
    <col min="3" max="3" width="13.28515625" style="15" customWidth="1"/>
    <col min="4" max="4" width="40.85546875" style="6" customWidth="1"/>
    <col min="5" max="5" width="10.28515625" style="16" customWidth="1"/>
    <col min="6" max="6" width="5.28515625" style="17" customWidth="1"/>
    <col min="7" max="7" width="9.140625" style="18" customWidth="1"/>
    <col min="8" max="9" width="9.7109375" style="18" hidden="1" customWidth="1"/>
    <col min="10" max="10" width="11.28515625" style="18" customWidth="1"/>
    <col min="11" max="11" width="7.42578125" style="19" hidden="1" customWidth="1"/>
    <col min="12" max="12" width="8.28515625" style="19" hidden="1" customWidth="1"/>
    <col min="13" max="13" width="9.140625" style="16" hidden="1" customWidth="1"/>
    <col min="14" max="14" width="7" style="16" hidden="1" customWidth="1"/>
    <col min="15" max="15" width="3.5703125" style="17" hidden="1" customWidth="1"/>
    <col min="16" max="16" width="12.7109375" style="17" hidden="1" customWidth="1"/>
    <col min="17" max="19" width="13.28515625" style="16" hidden="1" customWidth="1"/>
    <col min="20" max="20" width="10.5703125" style="20" hidden="1" customWidth="1"/>
    <col min="21" max="21" width="10.28515625" style="20" hidden="1" customWidth="1"/>
    <col min="22" max="22" width="5.7109375" style="20" hidden="1" customWidth="1"/>
    <col min="23" max="23" width="9.140625" style="21" hidden="1" customWidth="1"/>
    <col min="24" max="24" width="13.5703125" style="17" hidden="1" customWidth="1"/>
    <col min="25" max="25" width="9" style="17" hidden="1" customWidth="1"/>
    <col min="26" max="26" width="7.28515625" style="17" hidden="1" customWidth="1"/>
    <col min="27" max="27" width="8.85546875" style="17" hidden="1" customWidth="1"/>
    <col min="28" max="28" width="4.28515625" style="17" hidden="1" customWidth="1"/>
    <col min="29" max="29" width="8.28515625" style="17" hidden="1" customWidth="1"/>
    <col min="30" max="30" width="8.7109375" style="17" hidden="1" customWidth="1"/>
    <col min="31" max="31" width="11" style="17" hidden="1" customWidth="1"/>
    <col min="32" max="34" width="9.140625" style="17" hidden="1" customWidth="1"/>
    <col min="35" max="35" width="9.140625" style="17" customWidth="1"/>
    <col min="36" max="41" width="9.140625" style="17" hidden="1" customWidth="1"/>
    <col min="42" max="64" width="9.140625" style="17" customWidth="1"/>
    <col min="65" max="1025" width="8.7109375" customWidth="1"/>
  </cols>
  <sheetData>
    <row r="1" spans="1:64" ht="13.5" x14ac:dyDescent="0.25">
      <c r="A1" s="11" t="s">
        <v>9</v>
      </c>
      <c r="B1" s="10"/>
      <c r="C1" s="10"/>
      <c r="D1" s="22"/>
      <c r="E1" s="11" t="s">
        <v>10</v>
      </c>
      <c r="F1" s="10"/>
      <c r="G1" s="7"/>
      <c r="H1" s="24"/>
      <c r="I1" s="10"/>
      <c r="J1" s="7"/>
      <c r="K1" s="8"/>
      <c r="L1" s="10"/>
      <c r="M1" s="10"/>
      <c r="N1" s="10"/>
      <c r="O1" s="10"/>
      <c r="P1" s="10"/>
      <c r="Q1" s="9"/>
      <c r="R1" s="9"/>
      <c r="S1" s="9"/>
      <c r="T1" s="10"/>
      <c r="U1" s="10"/>
      <c r="V1" s="10"/>
      <c r="W1" s="10"/>
      <c r="X1" s="10"/>
      <c r="Y1" s="10"/>
      <c r="Z1" s="2" t="s">
        <v>0</v>
      </c>
      <c r="AA1" s="3" t="s">
        <v>29</v>
      </c>
      <c r="AB1" s="4" t="s">
        <v>1</v>
      </c>
      <c r="AC1" s="3"/>
      <c r="AD1" s="5"/>
      <c r="AE1" s="23">
        <v>1</v>
      </c>
      <c r="AF1" s="25">
        <v>123.4567</v>
      </c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</row>
    <row r="2" spans="1:64" ht="13.5" x14ac:dyDescent="0.25">
      <c r="A2" s="10"/>
      <c r="B2" s="10"/>
      <c r="C2" s="10"/>
      <c r="D2" s="22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9"/>
      <c r="R2" s="9"/>
      <c r="S2" s="9"/>
      <c r="T2" s="10"/>
      <c r="U2" s="10"/>
      <c r="V2" s="10"/>
      <c r="W2" s="10"/>
      <c r="X2" s="10"/>
      <c r="Y2" s="10"/>
      <c r="Z2" s="2" t="s">
        <v>4</v>
      </c>
      <c r="AA2" s="3" t="s">
        <v>31</v>
      </c>
      <c r="AB2" s="4" t="s">
        <v>1</v>
      </c>
      <c r="AC2" s="3"/>
      <c r="AD2" s="5"/>
      <c r="AE2" s="23">
        <v>3</v>
      </c>
      <c r="AF2" s="26">
        <v>123.4567</v>
      </c>
      <c r="AG2" s="10"/>
      <c r="AH2" s="10"/>
      <c r="AI2" s="58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</row>
    <row r="3" spans="1:64" ht="13.5" x14ac:dyDescent="0.25">
      <c r="A3" s="11" t="s">
        <v>11</v>
      </c>
      <c r="B3" s="10"/>
      <c r="C3" s="10"/>
      <c r="D3" s="22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9"/>
      <c r="R3" s="9"/>
      <c r="S3" s="9"/>
      <c r="T3" s="10"/>
      <c r="U3" s="10"/>
      <c r="V3" s="10"/>
      <c r="W3" s="10"/>
      <c r="X3" s="10"/>
      <c r="Y3" s="10"/>
      <c r="Z3" s="2" t="s">
        <v>5</v>
      </c>
      <c r="AA3" s="3" t="s">
        <v>30</v>
      </c>
      <c r="AB3" s="4" t="s">
        <v>1</v>
      </c>
      <c r="AC3" s="3" t="s">
        <v>2</v>
      </c>
      <c r="AD3" s="5" t="s">
        <v>3</v>
      </c>
      <c r="AE3" s="23">
        <v>4</v>
      </c>
      <c r="AF3" s="27">
        <v>123.4567</v>
      </c>
      <c r="AG3" s="10"/>
      <c r="AH3" s="10"/>
      <c r="AI3" s="58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</row>
    <row r="4" spans="1:64" ht="13.5" x14ac:dyDescent="0.25">
      <c r="A4" s="11"/>
      <c r="B4" s="10"/>
      <c r="C4" s="10"/>
      <c r="D4" s="22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9"/>
      <c r="R4" s="9"/>
      <c r="S4" s="9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58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</row>
    <row r="5" spans="1:64" ht="13.5" x14ac:dyDescent="0.25">
      <c r="A5" s="10"/>
      <c r="B5" s="28"/>
      <c r="C5" s="24"/>
      <c r="D5" s="29" t="str">
        <f>CONCATENATE(AA1," ",AB1," ",AC1," ",AD1)</f>
        <v xml:space="preserve">Prehľad rozpočtových nákladov v EUR  </v>
      </c>
      <c r="E5" s="9"/>
      <c r="F5" s="10"/>
      <c r="G5" s="7"/>
      <c r="H5" s="7"/>
      <c r="I5" s="7"/>
      <c r="J5" s="7"/>
      <c r="K5" s="8"/>
      <c r="L5" s="8"/>
      <c r="M5" s="9"/>
      <c r="N5" s="9"/>
      <c r="O5" s="10"/>
      <c r="P5" s="10"/>
      <c r="Q5" s="9"/>
      <c r="R5" s="9"/>
      <c r="S5" s="9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58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</row>
    <row r="6" spans="1:64" ht="13.5" x14ac:dyDescent="0.25">
      <c r="A6" s="1" t="s">
        <v>32</v>
      </c>
      <c r="B6" s="1" t="s">
        <v>33</v>
      </c>
      <c r="C6" s="1" t="s">
        <v>34</v>
      </c>
      <c r="D6" s="30" t="s">
        <v>35</v>
      </c>
      <c r="E6" s="1" t="s">
        <v>36</v>
      </c>
      <c r="F6" s="1" t="s">
        <v>37</v>
      </c>
      <c r="G6" s="56" t="s">
        <v>38</v>
      </c>
      <c r="H6" s="1" t="s">
        <v>6</v>
      </c>
      <c r="I6" s="1" t="s">
        <v>12</v>
      </c>
      <c r="J6" s="1" t="s">
        <v>13</v>
      </c>
      <c r="K6" s="59" t="s">
        <v>39</v>
      </c>
      <c r="L6" s="59"/>
      <c r="M6" s="59" t="s">
        <v>40</v>
      </c>
      <c r="N6" s="59"/>
      <c r="O6" s="1" t="s">
        <v>41</v>
      </c>
      <c r="P6" s="31" t="s">
        <v>42</v>
      </c>
      <c r="Q6" s="31" t="s">
        <v>36</v>
      </c>
      <c r="R6" s="31" t="s">
        <v>36</v>
      </c>
      <c r="S6" s="31" t="s">
        <v>36</v>
      </c>
      <c r="T6" s="32" t="s">
        <v>43</v>
      </c>
      <c r="U6" s="32" t="s">
        <v>44</v>
      </c>
      <c r="V6" s="33" t="s">
        <v>45</v>
      </c>
      <c r="W6" s="31" t="s">
        <v>14</v>
      </c>
      <c r="X6" s="34" t="s">
        <v>34</v>
      </c>
      <c r="Y6" s="34" t="s">
        <v>34</v>
      </c>
      <c r="Z6" s="35" t="s">
        <v>46</v>
      </c>
      <c r="AA6" s="35" t="s">
        <v>47</v>
      </c>
      <c r="AB6" s="31" t="s">
        <v>45</v>
      </c>
      <c r="AC6" s="31" t="s">
        <v>48</v>
      </c>
      <c r="AD6" s="31" t="s">
        <v>49</v>
      </c>
      <c r="AE6" s="36" t="s">
        <v>50</v>
      </c>
      <c r="AF6" s="36" t="s">
        <v>51</v>
      </c>
      <c r="AG6" s="36" t="s">
        <v>36</v>
      </c>
      <c r="AH6" s="36" t="s">
        <v>52</v>
      </c>
      <c r="AI6" s="58"/>
      <c r="AJ6" s="10" t="s">
        <v>53</v>
      </c>
      <c r="AK6" s="10" t="s">
        <v>54</v>
      </c>
      <c r="AL6" s="10"/>
      <c r="AM6" s="10"/>
      <c r="AN6" s="10"/>
      <c r="AO6" s="10" t="s">
        <v>55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</row>
    <row r="7" spans="1:64" ht="13.5" x14ac:dyDescent="0.25">
      <c r="A7" s="12" t="s">
        <v>56</v>
      </c>
      <c r="B7" s="12" t="s">
        <v>57</v>
      </c>
      <c r="C7" s="37"/>
      <c r="D7" s="38" t="s">
        <v>58</v>
      </c>
      <c r="E7" s="12" t="s">
        <v>59</v>
      </c>
      <c r="F7" s="12" t="s">
        <v>60</v>
      </c>
      <c r="G7" s="12" t="s">
        <v>61</v>
      </c>
      <c r="H7" s="12" t="s">
        <v>62</v>
      </c>
      <c r="I7" s="12" t="s">
        <v>15</v>
      </c>
      <c r="J7" s="12"/>
      <c r="K7" s="12" t="s">
        <v>38</v>
      </c>
      <c r="L7" s="12" t="s">
        <v>13</v>
      </c>
      <c r="M7" s="12" t="s">
        <v>38</v>
      </c>
      <c r="N7" s="12" t="s">
        <v>13</v>
      </c>
      <c r="O7" s="12" t="s">
        <v>63</v>
      </c>
      <c r="P7" s="39"/>
      <c r="Q7" s="39" t="s">
        <v>64</v>
      </c>
      <c r="R7" s="39" t="s">
        <v>65</v>
      </c>
      <c r="S7" s="39" t="s">
        <v>66</v>
      </c>
      <c r="T7" s="40" t="s">
        <v>67</v>
      </c>
      <c r="U7" s="40" t="s">
        <v>41</v>
      </c>
      <c r="V7" s="41" t="s">
        <v>68</v>
      </c>
      <c r="W7" s="42"/>
      <c r="X7" s="43" t="s">
        <v>69</v>
      </c>
      <c r="Y7" s="43"/>
      <c r="Z7" s="44" t="s">
        <v>70</v>
      </c>
      <c r="AA7" s="44" t="s">
        <v>56</v>
      </c>
      <c r="AB7" s="39" t="s">
        <v>71</v>
      </c>
      <c r="AC7" s="43"/>
      <c r="AD7" s="43"/>
      <c r="AE7" s="45"/>
      <c r="AF7" s="45"/>
      <c r="AG7" s="45"/>
      <c r="AH7" s="45"/>
      <c r="AI7" s="58"/>
      <c r="AJ7" s="10" t="s">
        <v>72</v>
      </c>
      <c r="AK7" s="10" t="s">
        <v>73</v>
      </c>
      <c r="AL7" s="10"/>
      <c r="AM7" s="10"/>
      <c r="AN7" s="10"/>
      <c r="AO7" s="10" t="s">
        <v>74</v>
      </c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</row>
    <row r="8" spans="1:64" x14ac:dyDescent="0.2">
      <c r="G8" s="46"/>
      <c r="AI8" s="57"/>
    </row>
    <row r="9" spans="1:64" x14ac:dyDescent="0.2">
      <c r="D9" s="47" t="s">
        <v>75</v>
      </c>
      <c r="AI9" s="57"/>
    </row>
    <row r="10" spans="1:64" x14ac:dyDescent="0.2">
      <c r="A10" s="48" t="s">
        <v>76</v>
      </c>
      <c r="B10" s="14" t="s">
        <v>77</v>
      </c>
      <c r="C10" s="15" t="s">
        <v>78</v>
      </c>
      <c r="D10" s="6" t="s">
        <v>79</v>
      </c>
      <c r="E10" s="16">
        <v>9</v>
      </c>
      <c r="F10" s="17" t="s">
        <v>80</v>
      </c>
      <c r="I10" s="18">
        <v>97.02</v>
      </c>
      <c r="J10" s="18">
        <f>E10*G10</f>
        <v>0</v>
      </c>
      <c r="P10" s="17" t="s">
        <v>81</v>
      </c>
      <c r="V10" s="20" t="s">
        <v>7</v>
      </c>
      <c r="X10" s="15" t="s">
        <v>82</v>
      </c>
      <c r="Y10" s="15" t="s">
        <v>78</v>
      </c>
      <c r="Z10" s="17" t="s">
        <v>83</v>
      </c>
      <c r="AA10" s="17" t="s">
        <v>81</v>
      </c>
      <c r="AB10" s="15" t="s">
        <v>84</v>
      </c>
      <c r="AI10" s="57"/>
      <c r="AJ10" s="17" t="s">
        <v>85</v>
      </c>
      <c r="AK10" s="17" t="s">
        <v>86</v>
      </c>
      <c r="AO10" s="17">
        <v>0</v>
      </c>
    </row>
    <row r="11" spans="1:64" x14ac:dyDescent="0.2">
      <c r="D11" s="49" t="s">
        <v>16</v>
      </c>
      <c r="E11" s="50">
        <f>J11</f>
        <v>0</v>
      </c>
      <c r="F11" s="51"/>
      <c r="G11" s="50"/>
      <c r="H11" s="50"/>
      <c r="I11" s="50">
        <v>97.02</v>
      </c>
      <c r="J11" s="50">
        <f>J10</f>
        <v>0</v>
      </c>
      <c r="K11" s="52"/>
      <c r="L11" s="52"/>
      <c r="M11" s="53"/>
      <c r="N11" s="53"/>
      <c r="O11" s="51"/>
      <c r="P11" s="51"/>
      <c r="Q11" s="53"/>
      <c r="R11" s="53"/>
      <c r="S11" s="53"/>
      <c r="T11" s="54"/>
      <c r="U11" s="54"/>
      <c r="V11" s="54"/>
      <c r="W11" s="55"/>
      <c r="AI11" s="57"/>
    </row>
    <row r="12" spans="1:64" x14ac:dyDescent="0.2">
      <c r="AI12" s="57"/>
    </row>
    <row r="13" spans="1:64" x14ac:dyDescent="0.2">
      <c r="D13" s="47" t="s">
        <v>87</v>
      </c>
      <c r="AI13" s="57"/>
    </row>
    <row r="14" spans="1:64" x14ac:dyDescent="0.2">
      <c r="D14" s="47" t="s">
        <v>88</v>
      </c>
      <c r="AI14" s="57"/>
    </row>
    <row r="15" spans="1:64" x14ac:dyDescent="0.2">
      <c r="A15" s="48" t="s">
        <v>89</v>
      </c>
      <c r="B15" s="14" t="s">
        <v>90</v>
      </c>
      <c r="C15" s="15" t="s">
        <v>91</v>
      </c>
      <c r="D15" s="6" t="s">
        <v>92</v>
      </c>
      <c r="E15" s="16">
        <v>14.6</v>
      </c>
      <c r="F15" s="17" t="s">
        <v>93</v>
      </c>
      <c r="H15" s="18">
        <v>80.3</v>
      </c>
      <c r="J15" s="18">
        <f>E15*G15</f>
        <v>0</v>
      </c>
      <c r="P15" s="17" t="s">
        <v>94</v>
      </c>
      <c r="V15" s="20" t="s">
        <v>8</v>
      </c>
      <c r="W15" s="21">
        <v>1.7958000000000001</v>
      </c>
      <c r="X15" s="17" t="s">
        <v>95</v>
      </c>
      <c r="Y15" s="15" t="s">
        <v>91</v>
      </c>
      <c r="Z15" s="17" t="s">
        <v>96</v>
      </c>
      <c r="AB15" s="15" t="s">
        <v>84</v>
      </c>
      <c r="AI15" s="57"/>
      <c r="AJ15" s="17" t="s">
        <v>97</v>
      </c>
      <c r="AK15" s="17" t="s">
        <v>86</v>
      </c>
      <c r="AO15" s="17">
        <v>0</v>
      </c>
    </row>
    <row r="16" spans="1:64" x14ac:dyDescent="0.2">
      <c r="D16" s="49" t="s">
        <v>17</v>
      </c>
      <c r="E16" s="50">
        <f>J16</f>
        <v>0</v>
      </c>
      <c r="F16" s="51"/>
      <c r="G16" s="50"/>
      <c r="H16" s="50">
        <v>80.3</v>
      </c>
      <c r="I16" s="50"/>
      <c r="J16" s="50">
        <f>J15</f>
        <v>0</v>
      </c>
      <c r="K16" s="52"/>
      <c r="L16" s="52"/>
      <c r="M16" s="53"/>
      <c r="N16" s="53"/>
      <c r="O16" s="51"/>
      <c r="P16" s="51"/>
      <c r="Q16" s="53"/>
      <c r="R16" s="53"/>
      <c r="S16" s="53"/>
      <c r="T16" s="54"/>
      <c r="U16" s="54"/>
      <c r="V16" s="54"/>
      <c r="W16" s="55">
        <v>1.7958000000000001</v>
      </c>
      <c r="AI16" s="57"/>
    </row>
    <row r="17" spans="1:41" x14ac:dyDescent="0.2">
      <c r="AI17" s="57"/>
    </row>
    <row r="18" spans="1:41" x14ac:dyDescent="0.2">
      <c r="D18" s="47" t="s">
        <v>98</v>
      </c>
      <c r="AI18" s="57"/>
    </row>
    <row r="19" spans="1:41" x14ac:dyDescent="0.2">
      <c r="A19" s="48" t="s">
        <v>99</v>
      </c>
      <c r="B19" s="14" t="s">
        <v>100</v>
      </c>
      <c r="C19" s="15" t="s">
        <v>101</v>
      </c>
      <c r="D19" s="6" t="s">
        <v>102</v>
      </c>
      <c r="E19" s="16">
        <v>8</v>
      </c>
      <c r="F19" s="17" t="s">
        <v>80</v>
      </c>
      <c r="H19" s="18">
        <v>86.4</v>
      </c>
      <c r="J19" s="18">
        <f>E19*G19</f>
        <v>0</v>
      </c>
      <c r="M19" s="16">
        <v>0.23</v>
      </c>
      <c r="N19" s="16">
        <v>1.84</v>
      </c>
      <c r="P19" s="17" t="s">
        <v>81</v>
      </c>
      <c r="V19" s="20" t="s">
        <v>8</v>
      </c>
      <c r="W19" s="21">
        <v>2.84</v>
      </c>
      <c r="X19" s="17" t="s">
        <v>103</v>
      </c>
      <c r="Y19" s="15" t="s">
        <v>101</v>
      </c>
      <c r="Z19" s="17" t="s">
        <v>104</v>
      </c>
      <c r="AB19" s="15" t="s">
        <v>84</v>
      </c>
      <c r="AC19" s="15" t="s">
        <v>105</v>
      </c>
      <c r="AI19" s="57"/>
      <c r="AJ19" s="17" t="s">
        <v>97</v>
      </c>
      <c r="AK19" s="17" t="s">
        <v>86</v>
      </c>
      <c r="AO19" s="17">
        <v>0</v>
      </c>
    </row>
    <row r="20" spans="1:41" x14ac:dyDescent="0.2">
      <c r="D20" s="49" t="s">
        <v>18</v>
      </c>
      <c r="E20" s="50">
        <f>J20</f>
        <v>0</v>
      </c>
      <c r="F20" s="51"/>
      <c r="G20" s="50"/>
      <c r="H20" s="50">
        <v>86.4</v>
      </c>
      <c r="I20" s="50"/>
      <c r="J20" s="50">
        <f>J19</f>
        <v>0</v>
      </c>
      <c r="K20" s="52"/>
      <c r="L20" s="52"/>
      <c r="M20" s="53"/>
      <c r="N20" s="53">
        <v>1.84</v>
      </c>
      <c r="O20" s="51"/>
      <c r="P20" s="51"/>
      <c r="Q20" s="53"/>
      <c r="R20" s="53"/>
      <c r="S20" s="53"/>
      <c r="T20" s="54"/>
      <c r="U20" s="54"/>
      <c r="V20" s="54"/>
      <c r="W20" s="55">
        <v>2.84</v>
      </c>
      <c r="AI20" s="57"/>
    </row>
    <row r="21" spans="1:41" x14ac:dyDescent="0.2">
      <c r="AI21" s="57"/>
    </row>
    <row r="22" spans="1:41" x14ac:dyDescent="0.2">
      <c r="D22" s="47" t="s">
        <v>106</v>
      </c>
      <c r="AI22" s="57"/>
    </row>
    <row r="23" spans="1:41" x14ac:dyDescent="0.2">
      <c r="A23" s="48" t="s">
        <v>107</v>
      </c>
      <c r="B23" s="14" t="s">
        <v>108</v>
      </c>
      <c r="C23" s="15" t="s">
        <v>109</v>
      </c>
      <c r="D23" s="6" t="s">
        <v>110</v>
      </c>
      <c r="E23" s="16">
        <v>2</v>
      </c>
      <c r="F23" s="17" t="s">
        <v>111</v>
      </c>
      <c r="H23" s="18">
        <v>125.96</v>
      </c>
      <c r="J23" s="18">
        <f t="shared" ref="J23:J25" si="0">E23*G23</f>
        <v>0</v>
      </c>
      <c r="K23" s="19">
        <v>1.9312499999999999</v>
      </c>
      <c r="L23" s="19">
        <v>3.8624999999999998</v>
      </c>
      <c r="P23" s="17" t="s">
        <v>81</v>
      </c>
      <c r="V23" s="20" t="s">
        <v>8</v>
      </c>
      <c r="W23" s="21">
        <v>0.35399999999999998</v>
      </c>
      <c r="X23" s="17" t="s">
        <v>112</v>
      </c>
      <c r="Y23" s="17" t="s">
        <v>109</v>
      </c>
      <c r="Z23" s="17" t="s">
        <v>113</v>
      </c>
      <c r="AB23" s="15" t="s">
        <v>114</v>
      </c>
      <c r="AC23" s="15" t="s">
        <v>105</v>
      </c>
      <c r="AI23" s="57"/>
      <c r="AJ23" s="17" t="s">
        <v>97</v>
      </c>
      <c r="AK23" s="17" t="s">
        <v>86</v>
      </c>
      <c r="AO23" s="17">
        <v>0</v>
      </c>
    </row>
    <row r="24" spans="1:41" x14ac:dyDescent="0.2">
      <c r="A24" s="48" t="s">
        <v>115</v>
      </c>
      <c r="B24" s="14" t="s">
        <v>100</v>
      </c>
      <c r="C24" s="15" t="s">
        <v>116</v>
      </c>
      <c r="D24" s="6" t="s">
        <v>117</v>
      </c>
      <c r="E24" s="16">
        <v>8</v>
      </c>
      <c r="F24" s="17" t="s">
        <v>80</v>
      </c>
      <c r="H24" s="18">
        <v>241.6</v>
      </c>
      <c r="J24" s="18">
        <f t="shared" si="0"/>
        <v>0</v>
      </c>
      <c r="K24" s="19">
        <v>0.1036</v>
      </c>
      <c r="L24" s="19">
        <v>0.82879999999999998</v>
      </c>
      <c r="P24" s="17" t="s">
        <v>81</v>
      </c>
      <c r="V24" s="20" t="s">
        <v>8</v>
      </c>
      <c r="W24" s="21">
        <v>4.8</v>
      </c>
      <c r="X24" s="17" t="s">
        <v>118</v>
      </c>
      <c r="Y24" s="15" t="s">
        <v>116</v>
      </c>
      <c r="Z24" s="17" t="s">
        <v>119</v>
      </c>
      <c r="AB24" s="15" t="s">
        <v>84</v>
      </c>
      <c r="AC24" s="15" t="s">
        <v>105</v>
      </c>
      <c r="AI24" s="57"/>
      <c r="AJ24" s="17" t="s">
        <v>97</v>
      </c>
      <c r="AK24" s="17" t="s">
        <v>86</v>
      </c>
      <c r="AO24" s="17">
        <v>0</v>
      </c>
    </row>
    <row r="25" spans="1:41" x14ac:dyDescent="0.2">
      <c r="A25" s="48" t="s">
        <v>120</v>
      </c>
      <c r="B25" s="14" t="s">
        <v>100</v>
      </c>
      <c r="C25" s="15" t="s">
        <v>121</v>
      </c>
      <c r="D25" s="6" t="s">
        <v>122</v>
      </c>
      <c r="E25" s="16">
        <v>1</v>
      </c>
      <c r="F25" s="17" t="s">
        <v>123</v>
      </c>
      <c r="H25" s="18">
        <v>220</v>
      </c>
      <c r="J25" s="18">
        <f t="shared" si="0"/>
        <v>0</v>
      </c>
      <c r="K25" s="19">
        <v>7.3999999999999996E-2</v>
      </c>
      <c r="L25" s="19">
        <v>7.3999999999999996E-2</v>
      </c>
      <c r="P25" s="17" t="s">
        <v>81</v>
      </c>
      <c r="V25" s="20" t="s">
        <v>8</v>
      </c>
      <c r="W25" s="21">
        <v>0.61399999999999999</v>
      </c>
      <c r="X25" s="17" t="s">
        <v>124</v>
      </c>
      <c r="Y25" s="17" t="s">
        <v>121</v>
      </c>
      <c r="Z25" s="17" t="s">
        <v>119</v>
      </c>
      <c r="AB25" s="15" t="s">
        <v>84</v>
      </c>
      <c r="AC25" s="15" t="s">
        <v>105</v>
      </c>
      <c r="AI25" s="57"/>
      <c r="AJ25" s="17" t="s">
        <v>97</v>
      </c>
      <c r="AK25" s="17" t="s">
        <v>86</v>
      </c>
      <c r="AO25" s="17">
        <v>0</v>
      </c>
    </row>
    <row r="26" spans="1:41" x14ac:dyDescent="0.2">
      <c r="D26" s="49" t="s">
        <v>19</v>
      </c>
      <c r="E26" s="50">
        <f>J26</f>
        <v>0</v>
      </c>
      <c r="F26" s="51"/>
      <c r="G26" s="50"/>
      <c r="H26" s="50">
        <v>587.55999999999995</v>
      </c>
      <c r="I26" s="50"/>
      <c r="J26" s="50">
        <f>SUM(J23:J25)</f>
        <v>0</v>
      </c>
      <c r="K26" s="52"/>
      <c r="L26" s="52">
        <v>4.7652999999999999</v>
      </c>
      <c r="M26" s="53"/>
      <c r="N26" s="53"/>
      <c r="O26" s="51"/>
      <c r="P26" s="51"/>
      <c r="Q26" s="53"/>
      <c r="R26" s="53"/>
      <c r="S26" s="53"/>
      <c r="T26" s="54"/>
      <c r="U26" s="54"/>
      <c r="V26" s="54"/>
      <c r="W26" s="55">
        <v>5.7679999999999998</v>
      </c>
      <c r="AI26" s="57"/>
    </row>
    <row r="27" spans="1:41" x14ac:dyDescent="0.2">
      <c r="AI27" s="57"/>
    </row>
    <row r="28" spans="1:41" x14ac:dyDescent="0.2">
      <c r="D28" s="47" t="s">
        <v>125</v>
      </c>
      <c r="AI28" s="57"/>
    </row>
    <row r="29" spans="1:41" x14ac:dyDescent="0.2">
      <c r="A29" s="48" t="s">
        <v>126</v>
      </c>
      <c r="B29" s="14" t="s">
        <v>127</v>
      </c>
      <c r="C29" s="15" t="s">
        <v>128</v>
      </c>
      <c r="D29" s="6" t="s">
        <v>244</v>
      </c>
      <c r="E29" s="16">
        <v>72.8</v>
      </c>
      <c r="F29" s="17" t="s">
        <v>80</v>
      </c>
      <c r="H29" s="18">
        <v>2606.2399999999998</v>
      </c>
      <c r="J29" s="18">
        <f t="shared" ref="J29:J33" si="1">E29*G29</f>
        <v>0</v>
      </c>
      <c r="K29" s="19">
        <v>3.9059999999999997E-2</v>
      </c>
      <c r="L29" s="19">
        <v>2.8435679999999999</v>
      </c>
      <c r="P29" s="17" t="s">
        <v>129</v>
      </c>
      <c r="V29" s="20" t="s">
        <v>8</v>
      </c>
      <c r="W29" s="21">
        <v>46.591999999999999</v>
      </c>
      <c r="X29" s="17" t="s">
        <v>130</v>
      </c>
      <c r="Y29" s="15" t="s">
        <v>128</v>
      </c>
      <c r="Z29" s="17" t="s">
        <v>83</v>
      </c>
      <c r="AB29" s="15" t="s">
        <v>84</v>
      </c>
      <c r="AI29" s="57"/>
      <c r="AJ29" s="17" t="s">
        <v>97</v>
      </c>
      <c r="AK29" s="17" t="s">
        <v>86</v>
      </c>
      <c r="AO29" s="17">
        <v>0</v>
      </c>
    </row>
    <row r="30" spans="1:41" x14ac:dyDescent="0.2">
      <c r="A30" s="48" t="s">
        <v>131</v>
      </c>
      <c r="B30" s="14" t="s">
        <v>132</v>
      </c>
      <c r="C30" s="15" t="s">
        <v>133</v>
      </c>
      <c r="D30" s="6" t="s">
        <v>245</v>
      </c>
      <c r="E30" s="16">
        <v>72.8</v>
      </c>
      <c r="F30" s="17" t="s">
        <v>80</v>
      </c>
      <c r="H30" s="18">
        <v>1765.4</v>
      </c>
      <c r="J30" s="18">
        <f t="shared" si="1"/>
        <v>0</v>
      </c>
      <c r="K30" s="19">
        <v>5.2500000000000003E-3</v>
      </c>
      <c r="L30" s="19">
        <v>0.38219999999999998</v>
      </c>
      <c r="P30" s="17" t="s">
        <v>134</v>
      </c>
      <c r="V30" s="20" t="s">
        <v>8</v>
      </c>
      <c r="X30" s="17" t="s">
        <v>135</v>
      </c>
      <c r="Y30" s="17" t="s">
        <v>133</v>
      </c>
      <c r="Z30" s="17" t="s">
        <v>83</v>
      </c>
      <c r="AB30" s="15" t="s">
        <v>114</v>
      </c>
      <c r="AI30" s="57"/>
      <c r="AJ30" s="17" t="s">
        <v>97</v>
      </c>
      <c r="AK30" s="17" t="s">
        <v>86</v>
      </c>
      <c r="AO30" s="17">
        <v>0</v>
      </c>
    </row>
    <row r="31" spans="1:41" x14ac:dyDescent="0.2">
      <c r="A31" s="48" t="s">
        <v>136</v>
      </c>
      <c r="B31" s="14" t="s">
        <v>127</v>
      </c>
      <c r="C31" s="15" t="s">
        <v>137</v>
      </c>
      <c r="D31" s="6" t="s">
        <v>246</v>
      </c>
      <c r="E31" s="16">
        <v>72.8</v>
      </c>
      <c r="F31" s="17" t="s">
        <v>80</v>
      </c>
      <c r="H31" s="18">
        <v>1407.95</v>
      </c>
      <c r="J31" s="18">
        <f t="shared" si="1"/>
        <v>0</v>
      </c>
      <c r="K31" s="19">
        <v>2.6040000000000001E-2</v>
      </c>
      <c r="L31" s="19">
        <v>1.8957120000000001</v>
      </c>
      <c r="P31" s="17" t="s">
        <v>138</v>
      </c>
      <c r="V31" s="20" t="s">
        <v>8</v>
      </c>
      <c r="W31" s="21">
        <v>40.185600000000001</v>
      </c>
      <c r="X31" s="17" t="s">
        <v>139</v>
      </c>
      <c r="Y31" s="17" t="s">
        <v>137</v>
      </c>
      <c r="Z31" s="17" t="s">
        <v>83</v>
      </c>
      <c r="AB31" s="15" t="s">
        <v>114</v>
      </c>
      <c r="AI31" s="57"/>
      <c r="AJ31" s="17" t="s">
        <v>97</v>
      </c>
      <c r="AK31" s="17" t="s">
        <v>86</v>
      </c>
      <c r="AO31" s="17">
        <v>0</v>
      </c>
    </row>
    <row r="32" spans="1:41" x14ac:dyDescent="0.2">
      <c r="A32" s="48" t="s">
        <v>140</v>
      </c>
      <c r="B32" s="14" t="s">
        <v>127</v>
      </c>
      <c r="C32" s="15" t="s">
        <v>141</v>
      </c>
      <c r="D32" s="6" t="s">
        <v>247</v>
      </c>
      <c r="E32" s="16">
        <v>5.62</v>
      </c>
      <c r="F32" s="17" t="s">
        <v>80</v>
      </c>
      <c r="H32" s="18">
        <v>79.02</v>
      </c>
      <c r="J32" s="18">
        <f t="shared" si="1"/>
        <v>0</v>
      </c>
      <c r="K32" s="19">
        <v>3.3599999999999998E-2</v>
      </c>
      <c r="L32" s="19">
        <v>0.188832</v>
      </c>
      <c r="P32" s="17" t="s">
        <v>129</v>
      </c>
      <c r="V32" s="20" t="s">
        <v>8</v>
      </c>
      <c r="W32" s="21">
        <v>3.0066999999999999</v>
      </c>
      <c r="X32" s="17" t="s">
        <v>142</v>
      </c>
      <c r="Y32" s="17" t="s">
        <v>141</v>
      </c>
      <c r="Z32" s="17" t="s">
        <v>83</v>
      </c>
      <c r="AB32" s="15" t="s">
        <v>114</v>
      </c>
      <c r="AI32" s="57"/>
      <c r="AJ32" s="17" t="s">
        <v>97</v>
      </c>
      <c r="AK32" s="17" t="s">
        <v>86</v>
      </c>
      <c r="AO32" s="17">
        <v>0</v>
      </c>
    </row>
    <row r="33" spans="1:41" x14ac:dyDescent="0.2">
      <c r="A33" s="48" t="s">
        <v>143</v>
      </c>
      <c r="B33" s="14" t="s">
        <v>144</v>
      </c>
      <c r="C33" s="15" t="s">
        <v>145</v>
      </c>
      <c r="D33" s="6" t="s">
        <v>146</v>
      </c>
      <c r="E33" s="16">
        <v>72.8</v>
      </c>
      <c r="F33" s="17" t="s">
        <v>80</v>
      </c>
      <c r="H33" s="18">
        <v>502.32</v>
      </c>
      <c r="J33" s="18">
        <f t="shared" si="1"/>
        <v>0</v>
      </c>
      <c r="K33" s="19">
        <v>5.8E-4</v>
      </c>
      <c r="L33" s="19">
        <v>4.2223999999999998E-2</v>
      </c>
      <c r="P33" s="17" t="s">
        <v>94</v>
      </c>
      <c r="V33" s="20" t="s">
        <v>8</v>
      </c>
      <c r="W33" s="21">
        <v>13.468</v>
      </c>
      <c r="X33" s="17" t="s">
        <v>147</v>
      </c>
      <c r="Y33" s="17" t="s">
        <v>145</v>
      </c>
      <c r="Z33" s="17" t="s">
        <v>83</v>
      </c>
      <c r="AB33" s="15" t="s">
        <v>114</v>
      </c>
      <c r="AI33" s="57"/>
      <c r="AJ33" s="17" t="s">
        <v>97</v>
      </c>
      <c r="AK33" s="17" t="s">
        <v>86</v>
      </c>
      <c r="AO33" s="17">
        <v>0</v>
      </c>
    </row>
    <row r="34" spans="1:41" x14ac:dyDescent="0.2">
      <c r="D34" s="49" t="s">
        <v>20</v>
      </c>
      <c r="E34" s="50">
        <f>J34</f>
        <v>0</v>
      </c>
      <c r="F34" s="51"/>
      <c r="G34" s="50"/>
      <c r="H34" s="50">
        <v>6360.93</v>
      </c>
      <c r="I34" s="50"/>
      <c r="J34" s="50">
        <f>SUM(J29:J33)</f>
        <v>0</v>
      </c>
      <c r="K34" s="52"/>
      <c r="L34" s="52">
        <v>5.3525359999999997</v>
      </c>
      <c r="M34" s="53"/>
      <c r="N34" s="53"/>
      <c r="O34" s="51"/>
      <c r="P34" s="51"/>
      <c r="Q34" s="53"/>
      <c r="R34" s="53"/>
      <c r="S34" s="53"/>
      <c r="T34" s="54"/>
      <c r="U34" s="54"/>
      <c r="V34" s="54"/>
      <c r="W34" s="55">
        <v>103.25230000000001</v>
      </c>
      <c r="AI34" s="57"/>
    </row>
    <row r="35" spans="1:41" x14ac:dyDescent="0.2">
      <c r="AI35" s="57"/>
    </row>
    <row r="36" spans="1:41" x14ac:dyDescent="0.2">
      <c r="D36" s="47" t="s">
        <v>148</v>
      </c>
      <c r="AI36" s="57"/>
    </row>
    <row r="37" spans="1:41" ht="25.5" x14ac:dyDescent="0.2">
      <c r="A37" s="48" t="s">
        <v>149</v>
      </c>
      <c r="B37" s="14" t="s">
        <v>150</v>
      </c>
      <c r="C37" s="15" t="s">
        <v>151</v>
      </c>
      <c r="D37" s="6" t="s">
        <v>152</v>
      </c>
      <c r="E37" s="16">
        <v>10</v>
      </c>
      <c r="F37" s="17" t="s">
        <v>93</v>
      </c>
      <c r="H37" s="18">
        <v>102.3</v>
      </c>
      <c r="J37" s="18">
        <f t="shared" ref="J37:J49" si="2">E37*G37</f>
        <v>0</v>
      </c>
      <c r="K37" s="19">
        <v>9.8530000000000006E-2</v>
      </c>
      <c r="L37" s="19">
        <v>0.98529999999999995</v>
      </c>
      <c r="P37" s="15" t="s">
        <v>153</v>
      </c>
      <c r="V37" s="20" t="s">
        <v>8</v>
      </c>
      <c r="X37" s="17" t="s">
        <v>154</v>
      </c>
      <c r="Y37" s="17" t="s">
        <v>151</v>
      </c>
      <c r="Z37" s="17" t="s">
        <v>83</v>
      </c>
      <c r="AB37" s="15" t="s">
        <v>84</v>
      </c>
      <c r="AC37" s="15" t="s">
        <v>105</v>
      </c>
      <c r="AI37" s="57"/>
      <c r="AJ37" s="17" t="s">
        <v>97</v>
      </c>
      <c r="AK37" s="17" t="s">
        <v>86</v>
      </c>
      <c r="AO37" s="17">
        <v>0</v>
      </c>
    </row>
    <row r="38" spans="1:41" x14ac:dyDescent="0.2">
      <c r="A38" s="48" t="s">
        <v>155</v>
      </c>
      <c r="B38" s="14" t="s">
        <v>77</v>
      </c>
      <c r="C38" s="15" t="s">
        <v>156</v>
      </c>
      <c r="D38" s="6" t="s">
        <v>157</v>
      </c>
      <c r="E38" s="16">
        <v>20</v>
      </c>
      <c r="F38" s="17" t="s">
        <v>158</v>
      </c>
      <c r="I38" s="18">
        <v>75.2</v>
      </c>
      <c r="J38" s="18">
        <f t="shared" si="2"/>
        <v>0</v>
      </c>
      <c r="K38" s="19">
        <v>1.125E-2</v>
      </c>
      <c r="L38" s="19">
        <v>0.22500000000000001</v>
      </c>
      <c r="P38" s="15" t="s">
        <v>159</v>
      </c>
      <c r="V38" s="20" t="s">
        <v>7</v>
      </c>
      <c r="X38" s="17" t="s">
        <v>160</v>
      </c>
      <c r="Y38" s="17" t="s">
        <v>156</v>
      </c>
      <c r="Z38" s="17" t="s">
        <v>83</v>
      </c>
      <c r="AA38" s="17" t="s">
        <v>81</v>
      </c>
      <c r="AB38" s="15" t="s">
        <v>161</v>
      </c>
      <c r="AI38" s="57"/>
      <c r="AJ38" s="17" t="s">
        <v>162</v>
      </c>
      <c r="AK38" s="17" t="s">
        <v>86</v>
      </c>
      <c r="AO38" s="17">
        <v>0</v>
      </c>
    </row>
    <row r="39" spans="1:41" x14ac:dyDescent="0.2">
      <c r="A39" s="48" t="s">
        <v>163</v>
      </c>
      <c r="B39" s="14" t="s">
        <v>100</v>
      </c>
      <c r="C39" s="15" t="s">
        <v>164</v>
      </c>
      <c r="D39" s="6" t="s">
        <v>165</v>
      </c>
      <c r="E39" s="16">
        <v>1</v>
      </c>
      <c r="F39" s="17" t="s">
        <v>111</v>
      </c>
      <c r="H39" s="18">
        <v>256.89</v>
      </c>
      <c r="J39" s="18">
        <f t="shared" si="2"/>
        <v>0</v>
      </c>
      <c r="K39" s="19">
        <v>2.3628499999999999</v>
      </c>
      <c r="L39" s="19">
        <v>2.3628499999999999</v>
      </c>
      <c r="P39" s="17" t="s">
        <v>81</v>
      </c>
      <c r="V39" s="20" t="s">
        <v>8</v>
      </c>
      <c r="W39" s="21">
        <v>1.4419999999999999</v>
      </c>
      <c r="X39" s="17" t="s">
        <v>166</v>
      </c>
      <c r="Y39" s="15" t="s">
        <v>164</v>
      </c>
      <c r="Z39" s="17" t="s">
        <v>119</v>
      </c>
      <c r="AB39" s="15" t="s">
        <v>114</v>
      </c>
      <c r="AC39" s="15" t="s">
        <v>105</v>
      </c>
      <c r="AI39" s="57"/>
      <c r="AJ39" s="17" t="s">
        <v>97</v>
      </c>
      <c r="AK39" s="17" t="s">
        <v>86</v>
      </c>
      <c r="AO39" s="17">
        <v>0</v>
      </c>
    </row>
    <row r="40" spans="1:41" x14ac:dyDescent="0.2">
      <c r="A40" s="48" t="s">
        <v>167</v>
      </c>
      <c r="B40" s="14" t="s">
        <v>77</v>
      </c>
      <c r="C40" s="15" t="s">
        <v>168</v>
      </c>
      <c r="D40" s="6" t="s">
        <v>169</v>
      </c>
      <c r="E40" s="16">
        <v>1</v>
      </c>
      <c r="F40" s="17" t="s">
        <v>111</v>
      </c>
      <c r="I40" s="18">
        <v>30.45</v>
      </c>
      <c r="J40" s="18">
        <f t="shared" si="2"/>
        <v>0</v>
      </c>
      <c r="K40" s="19">
        <v>1.67</v>
      </c>
      <c r="L40" s="19">
        <v>1.67</v>
      </c>
      <c r="P40" s="17" t="s">
        <v>81</v>
      </c>
      <c r="V40" s="20" t="s">
        <v>7</v>
      </c>
      <c r="X40" s="15" t="s">
        <v>170</v>
      </c>
      <c r="Y40" s="15" t="s">
        <v>168</v>
      </c>
      <c r="Z40" s="17" t="s">
        <v>171</v>
      </c>
      <c r="AA40" s="17" t="s">
        <v>81</v>
      </c>
      <c r="AB40" s="15" t="s">
        <v>84</v>
      </c>
      <c r="AI40" s="57"/>
      <c r="AJ40" s="17" t="s">
        <v>162</v>
      </c>
      <c r="AK40" s="17" t="s">
        <v>86</v>
      </c>
      <c r="AO40" s="17">
        <v>0</v>
      </c>
    </row>
    <row r="41" spans="1:41" ht="25.5" x14ac:dyDescent="0.2">
      <c r="A41" s="48" t="s">
        <v>172</v>
      </c>
      <c r="B41" s="14" t="s">
        <v>132</v>
      </c>
      <c r="C41" s="15" t="s">
        <v>173</v>
      </c>
      <c r="D41" s="6" t="s">
        <v>174</v>
      </c>
      <c r="E41" s="16">
        <v>72.8</v>
      </c>
      <c r="F41" s="17" t="s">
        <v>80</v>
      </c>
      <c r="H41" s="18">
        <v>469.56</v>
      </c>
      <c r="J41" s="18">
        <f t="shared" si="2"/>
        <v>0</v>
      </c>
      <c r="P41" s="17" t="s">
        <v>175</v>
      </c>
      <c r="V41" s="20" t="s">
        <v>8</v>
      </c>
      <c r="X41" s="17" t="s">
        <v>176</v>
      </c>
      <c r="Y41" s="17" t="s">
        <v>173</v>
      </c>
      <c r="Z41" s="17" t="s">
        <v>83</v>
      </c>
      <c r="AB41" s="15" t="s">
        <v>114</v>
      </c>
      <c r="AI41" s="57"/>
      <c r="AJ41" s="17" t="s">
        <v>97</v>
      </c>
      <c r="AK41" s="17" t="s">
        <v>86</v>
      </c>
      <c r="AO41" s="17">
        <v>0</v>
      </c>
    </row>
    <row r="42" spans="1:41" x14ac:dyDescent="0.2">
      <c r="A42" s="48" t="s">
        <v>177</v>
      </c>
      <c r="B42" s="14" t="s">
        <v>144</v>
      </c>
      <c r="C42" s="15" t="s">
        <v>178</v>
      </c>
      <c r="D42" s="6" t="s">
        <v>179</v>
      </c>
      <c r="E42" s="16">
        <v>28</v>
      </c>
      <c r="F42" s="17" t="s">
        <v>93</v>
      </c>
      <c r="H42" s="18">
        <v>66.08</v>
      </c>
      <c r="J42" s="18">
        <f t="shared" si="2"/>
        <v>0</v>
      </c>
      <c r="P42" s="17" t="s">
        <v>180</v>
      </c>
      <c r="V42" s="20" t="s">
        <v>8</v>
      </c>
      <c r="W42" s="21">
        <v>2.6040000000000001</v>
      </c>
      <c r="X42" s="17" t="s">
        <v>181</v>
      </c>
      <c r="Y42" s="17" t="s">
        <v>178</v>
      </c>
      <c r="Z42" s="17" t="s">
        <v>83</v>
      </c>
      <c r="AB42" s="15" t="s">
        <v>114</v>
      </c>
      <c r="AI42" s="57"/>
      <c r="AJ42" s="17" t="s">
        <v>97</v>
      </c>
      <c r="AK42" s="17" t="s">
        <v>86</v>
      </c>
      <c r="AO42" s="17">
        <v>0</v>
      </c>
    </row>
    <row r="43" spans="1:41" ht="25.5" x14ac:dyDescent="0.2">
      <c r="A43" s="48" t="s">
        <v>182</v>
      </c>
      <c r="B43" s="14" t="s">
        <v>132</v>
      </c>
      <c r="C43" s="15" t="s">
        <v>183</v>
      </c>
      <c r="D43" s="6" t="s">
        <v>184</v>
      </c>
      <c r="E43" s="16">
        <v>72.8</v>
      </c>
      <c r="F43" s="17" t="s">
        <v>80</v>
      </c>
      <c r="H43" s="18">
        <v>1155.3399999999999</v>
      </c>
      <c r="J43" s="18">
        <f t="shared" si="2"/>
        <v>0</v>
      </c>
      <c r="M43" s="16">
        <v>6.8000000000000005E-2</v>
      </c>
      <c r="N43" s="16">
        <v>4.9504000000000001</v>
      </c>
      <c r="P43" s="17" t="s">
        <v>185</v>
      </c>
      <c r="V43" s="20" t="s">
        <v>8</v>
      </c>
      <c r="X43" s="17" t="s">
        <v>186</v>
      </c>
      <c r="Y43" s="17" t="s">
        <v>183</v>
      </c>
      <c r="Z43" s="17" t="s">
        <v>83</v>
      </c>
      <c r="AB43" s="15" t="s">
        <v>84</v>
      </c>
      <c r="AI43" s="57"/>
      <c r="AJ43" s="17" t="s">
        <v>97</v>
      </c>
      <c r="AK43" s="17" t="s">
        <v>86</v>
      </c>
      <c r="AO43" s="17">
        <v>0</v>
      </c>
    </row>
    <row r="44" spans="1:41" x14ac:dyDescent="0.2">
      <c r="A44" s="48" t="s">
        <v>187</v>
      </c>
      <c r="B44" s="14" t="s">
        <v>188</v>
      </c>
      <c r="C44" s="15" t="s">
        <v>189</v>
      </c>
      <c r="D44" s="6" t="s">
        <v>190</v>
      </c>
      <c r="E44" s="16">
        <v>7.5</v>
      </c>
      <c r="F44" s="17" t="s">
        <v>191</v>
      </c>
      <c r="H44" s="18">
        <v>99.45</v>
      </c>
      <c r="J44" s="18">
        <f t="shared" si="2"/>
        <v>0</v>
      </c>
      <c r="P44" s="17" t="s">
        <v>192</v>
      </c>
      <c r="V44" s="20" t="s">
        <v>8</v>
      </c>
      <c r="W44" s="21">
        <v>4.0575000000000001</v>
      </c>
      <c r="X44" s="17" t="s">
        <v>193</v>
      </c>
      <c r="Y44" s="17" t="s">
        <v>189</v>
      </c>
      <c r="Z44" s="17" t="s">
        <v>104</v>
      </c>
      <c r="AB44" s="15" t="s">
        <v>114</v>
      </c>
      <c r="AI44" s="57"/>
      <c r="AJ44" s="17" t="s">
        <v>97</v>
      </c>
      <c r="AK44" s="17" t="s">
        <v>86</v>
      </c>
      <c r="AO44" s="17">
        <v>0</v>
      </c>
    </row>
    <row r="45" spans="1:41" ht="25.5" x14ac:dyDescent="0.2">
      <c r="A45" s="48" t="s">
        <v>194</v>
      </c>
      <c r="B45" s="14" t="s">
        <v>188</v>
      </c>
      <c r="C45" s="15" t="s">
        <v>195</v>
      </c>
      <c r="D45" s="6" t="s">
        <v>196</v>
      </c>
      <c r="E45" s="16">
        <v>7.5</v>
      </c>
      <c r="F45" s="17" t="s">
        <v>191</v>
      </c>
      <c r="H45" s="18">
        <v>3.45</v>
      </c>
      <c r="J45" s="18">
        <f t="shared" si="2"/>
        <v>0</v>
      </c>
      <c r="P45" s="17" t="s">
        <v>197</v>
      </c>
      <c r="V45" s="20" t="s">
        <v>8</v>
      </c>
      <c r="X45" s="17" t="s">
        <v>198</v>
      </c>
      <c r="Y45" s="17" t="s">
        <v>195</v>
      </c>
      <c r="Z45" s="17" t="s">
        <v>104</v>
      </c>
      <c r="AB45" s="15" t="s">
        <v>114</v>
      </c>
      <c r="AI45" s="57"/>
      <c r="AJ45" s="17" t="s">
        <v>97</v>
      </c>
      <c r="AK45" s="17" t="s">
        <v>86</v>
      </c>
      <c r="AO45" s="17">
        <v>0</v>
      </c>
    </row>
    <row r="46" spans="1:41" x14ac:dyDescent="0.2">
      <c r="A46" s="48" t="s">
        <v>199</v>
      </c>
      <c r="B46" s="14" t="s">
        <v>188</v>
      </c>
      <c r="C46" s="15" t="s">
        <v>200</v>
      </c>
      <c r="D46" s="6" t="s">
        <v>201</v>
      </c>
      <c r="E46" s="16">
        <v>7.5</v>
      </c>
      <c r="F46" s="17" t="s">
        <v>191</v>
      </c>
      <c r="H46" s="18">
        <v>103.28</v>
      </c>
      <c r="J46" s="18">
        <f t="shared" si="2"/>
        <v>0</v>
      </c>
      <c r="P46" s="17" t="s">
        <v>202</v>
      </c>
      <c r="V46" s="20" t="s">
        <v>8</v>
      </c>
      <c r="W46" s="21">
        <v>8.4525000000000006</v>
      </c>
      <c r="X46" s="17" t="s">
        <v>203</v>
      </c>
      <c r="Y46" s="17" t="s">
        <v>200</v>
      </c>
      <c r="Z46" s="17" t="s">
        <v>104</v>
      </c>
      <c r="AB46" s="15" t="s">
        <v>114</v>
      </c>
      <c r="AI46" s="57"/>
      <c r="AJ46" s="17" t="s">
        <v>97</v>
      </c>
      <c r="AK46" s="17" t="s">
        <v>86</v>
      </c>
      <c r="AO46" s="17">
        <v>0</v>
      </c>
    </row>
    <row r="47" spans="1:41" ht="25.5" x14ac:dyDescent="0.2">
      <c r="A47" s="48" t="s">
        <v>204</v>
      </c>
      <c r="B47" s="14" t="s">
        <v>188</v>
      </c>
      <c r="C47" s="15" t="s">
        <v>205</v>
      </c>
      <c r="D47" s="6" t="s">
        <v>206</v>
      </c>
      <c r="E47" s="16">
        <v>25.364999999999998</v>
      </c>
      <c r="F47" s="17" t="s">
        <v>191</v>
      </c>
      <c r="H47" s="18">
        <v>37.79</v>
      </c>
      <c r="J47" s="18">
        <f t="shared" si="2"/>
        <v>0</v>
      </c>
      <c r="P47" s="17" t="s">
        <v>207</v>
      </c>
      <c r="V47" s="20" t="s">
        <v>8</v>
      </c>
      <c r="W47" s="21">
        <v>3.1959900000000001</v>
      </c>
      <c r="X47" s="17" t="s">
        <v>208</v>
      </c>
      <c r="Y47" s="17" t="s">
        <v>205</v>
      </c>
      <c r="Z47" s="17" t="s">
        <v>104</v>
      </c>
      <c r="AB47" s="15" t="s">
        <v>114</v>
      </c>
      <c r="AI47" s="57"/>
      <c r="AJ47" s="17" t="s">
        <v>97</v>
      </c>
      <c r="AK47" s="17" t="s">
        <v>86</v>
      </c>
      <c r="AO47" s="17">
        <v>0</v>
      </c>
    </row>
    <row r="48" spans="1:41" ht="25.5" x14ac:dyDescent="0.2">
      <c r="A48" s="48" t="s">
        <v>209</v>
      </c>
      <c r="B48" s="14" t="s">
        <v>188</v>
      </c>
      <c r="C48" s="15" t="s">
        <v>210</v>
      </c>
      <c r="D48" s="6" t="s">
        <v>211</v>
      </c>
      <c r="E48" s="16">
        <v>7.5</v>
      </c>
      <c r="F48" s="17" t="s">
        <v>191</v>
      </c>
      <c r="H48" s="18">
        <v>141.38</v>
      </c>
      <c r="J48" s="18">
        <f t="shared" si="2"/>
        <v>0</v>
      </c>
      <c r="P48" s="17" t="s">
        <v>212</v>
      </c>
      <c r="V48" s="20" t="s">
        <v>8</v>
      </c>
      <c r="X48" s="17" t="s">
        <v>213</v>
      </c>
      <c r="Y48" s="17" t="s">
        <v>210</v>
      </c>
      <c r="Z48" s="17" t="s">
        <v>104</v>
      </c>
      <c r="AB48" s="15" t="s">
        <v>114</v>
      </c>
      <c r="AI48" s="57"/>
      <c r="AJ48" s="17" t="s">
        <v>97</v>
      </c>
      <c r="AK48" s="17" t="s">
        <v>86</v>
      </c>
      <c r="AO48" s="17">
        <v>0</v>
      </c>
    </row>
    <row r="49" spans="1:41" ht="25.5" x14ac:dyDescent="0.2">
      <c r="A49" s="48" t="s">
        <v>214</v>
      </c>
      <c r="B49" s="14" t="s">
        <v>132</v>
      </c>
      <c r="C49" s="15" t="s">
        <v>215</v>
      </c>
      <c r="D49" s="6" t="s">
        <v>216</v>
      </c>
      <c r="E49" s="16">
        <v>7.5</v>
      </c>
      <c r="F49" s="17" t="s">
        <v>191</v>
      </c>
      <c r="H49" s="18">
        <v>175.28</v>
      </c>
      <c r="J49" s="18">
        <f t="shared" si="2"/>
        <v>0</v>
      </c>
      <c r="P49" s="17" t="s">
        <v>217</v>
      </c>
      <c r="V49" s="20" t="s">
        <v>8</v>
      </c>
      <c r="X49" s="17" t="s">
        <v>218</v>
      </c>
      <c r="Y49" s="17" t="s">
        <v>215</v>
      </c>
      <c r="Z49" s="17" t="s">
        <v>83</v>
      </c>
      <c r="AB49" s="15" t="s">
        <v>114</v>
      </c>
      <c r="AI49" s="57"/>
      <c r="AJ49" s="17" t="s">
        <v>97</v>
      </c>
      <c r="AK49" s="17" t="s">
        <v>86</v>
      </c>
      <c r="AO49" s="17">
        <v>0</v>
      </c>
    </row>
    <row r="50" spans="1:41" x14ac:dyDescent="0.2">
      <c r="D50" s="49" t="s">
        <v>21</v>
      </c>
      <c r="E50" s="50">
        <f>J50</f>
        <v>0</v>
      </c>
      <c r="F50" s="51"/>
      <c r="G50" s="50"/>
      <c r="H50" s="50">
        <v>2610.8000000000002</v>
      </c>
      <c r="I50" s="50">
        <v>105.65</v>
      </c>
      <c r="J50" s="50">
        <f>SUM(J37:J49)</f>
        <v>0</v>
      </c>
      <c r="K50" s="52"/>
      <c r="L50" s="52">
        <v>5.24315</v>
      </c>
      <c r="M50" s="53"/>
      <c r="N50" s="53">
        <v>4.9504000000000001</v>
      </c>
      <c r="O50" s="51"/>
      <c r="P50" s="51"/>
      <c r="Q50" s="53"/>
      <c r="R50" s="53"/>
      <c r="S50" s="53"/>
      <c r="T50" s="54"/>
      <c r="U50" s="54"/>
      <c r="V50" s="54"/>
      <c r="W50" s="55">
        <v>19.751989999999999</v>
      </c>
      <c r="AI50" s="57"/>
    </row>
    <row r="51" spans="1:41" x14ac:dyDescent="0.2">
      <c r="AI51" s="57"/>
    </row>
    <row r="52" spans="1:41" x14ac:dyDescent="0.2">
      <c r="D52" s="49" t="s">
        <v>22</v>
      </c>
      <c r="E52" s="50">
        <f>J52</f>
        <v>0</v>
      </c>
      <c r="F52" s="51"/>
      <c r="G52" s="50"/>
      <c r="H52" s="50">
        <v>9725.99</v>
      </c>
      <c r="I52" s="50">
        <v>105.65</v>
      </c>
      <c r="J52" s="50">
        <f>J50+J34+J26+J20+J16</f>
        <v>0</v>
      </c>
      <c r="K52" s="52"/>
      <c r="L52" s="52">
        <v>15.360986</v>
      </c>
      <c r="M52" s="53"/>
      <c r="N52" s="53">
        <v>6.7904</v>
      </c>
      <c r="O52" s="51"/>
      <c r="P52" s="51"/>
      <c r="Q52" s="53"/>
      <c r="R52" s="53"/>
      <c r="S52" s="53"/>
      <c r="T52" s="54"/>
      <c r="U52" s="54"/>
      <c r="V52" s="54"/>
      <c r="W52" s="55">
        <v>133.40808999999999</v>
      </c>
      <c r="AI52" s="57"/>
    </row>
    <row r="53" spans="1:41" x14ac:dyDescent="0.2">
      <c r="AI53" s="57"/>
    </row>
    <row r="54" spans="1:41" x14ac:dyDescent="0.2">
      <c r="D54" s="47" t="s">
        <v>219</v>
      </c>
      <c r="AI54" s="57"/>
    </row>
    <row r="55" spans="1:41" x14ac:dyDescent="0.2">
      <c r="D55" s="47" t="s">
        <v>220</v>
      </c>
      <c r="AI55" s="57"/>
    </row>
    <row r="56" spans="1:41" x14ac:dyDescent="0.2">
      <c r="D56" s="47" t="s">
        <v>221</v>
      </c>
      <c r="AI56" s="57"/>
    </row>
    <row r="57" spans="1:41" x14ac:dyDescent="0.2">
      <c r="A57" s="48" t="s">
        <v>222</v>
      </c>
      <c r="B57" s="14" t="s">
        <v>223</v>
      </c>
      <c r="C57" s="15" t="s">
        <v>224</v>
      </c>
      <c r="D57" s="6" t="s">
        <v>225</v>
      </c>
      <c r="E57" s="16">
        <v>14</v>
      </c>
      <c r="F57" s="17" t="s">
        <v>93</v>
      </c>
      <c r="H57" s="18">
        <v>221.2</v>
      </c>
      <c r="J57" s="18">
        <f t="shared" ref="J57" si="3">E57*G57</f>
        <v>0</v>
      </c>
      <c r="K57" s="19">
        <v>7.0800000000000004E-3</v>
      </c>
      <c r="L57" s="19">
        <v>9.912E-2</v>
      </c>
      <c r="P57" s="17" t="s">
        <v>94</v>
      </c>
      <c r="V57" s="20" t="s">
        <v>226</v>
      </c>
      <c r="W57" s="21">
        <v>3.3180000000000001</v>
      </c>
      <c r="X57" s="17" t="s">
        <v>227</v>
      </c>
      <c r="Y57" s="15" t="s">
        <v>224</v>
      </c>
      <c r="Z57" s="17" t="s">
        <v>83</v>
      </c>
      <c r="AB57" s="15" t="s">
        <v>84</v>
      </c>
      <c r="AC57" s="15" t="s">
        <v>105</v>
      </c>
      <c r="AI57" s="57"/>
      <c r="AJ57" s="17" t="s">
        <v>228</v>
      </c>
      <c r="AK57" s="17" t="s">
        <v>86</v>
      </c>
      <c r="AO57" s="17">
        <v>0</v>
      </c>
    </row>
    <row r="58" spans="1:41" x14ac:dyDescent="0.2">
      <c r="D58" s="49" t="s">
        <v>23</v>
      </c>
      <c r="E58" s="50">
        <f>J58</f>
        <v>0</v>
      </c>
      <c r="F58" s="51"/>
      <c r="G58" s="50"/>
      <c r="H58" s="50">
        <v>221.2</v>
      </c>
      <c r="I58" s="50"/>
      <c r="J58" s="50">
        <f>J57</f>
        <v>0</v>
      </c>
      <c r="K58" s="52"/>
      <c r="L58" s="52">
        <v>9.912E-2</v>
      </c>
      <c r="M58" s="53"/>
      <c r="N58" s="53"/>
      <c r="O58" s="51"/>
      <c r="P58" s="51"/>
      <c r="Q58" s="53"/>
      <c r="R58" s="53"/>
      <c r="S58" s="53"/>
      <c r="T58" s="54"/>
      <c r="U58" s="54"/>
      <c r="V58" s="54"/>
      <c r="W58" s="55">
        <v>3.3180000000000001</v>
      </c>
      <c r="AI58" s="57"/>
    </row>
    <row r="59" spans="1:41" x14ac:dyDescent="0.2">
      <c r="AI59" s="57"/>
    </row>
    <row r="60" spans="1:41" x14ac:dyDescent="0.2">
      <c r="D60" s="49" t="s">
        <v>24</v>
      </c>
      <c r="E60" s="50">
        <f>J60</f>
        <v>0</v>
      </c>
      <c r="F60" s="51"/>
      <c r="G60" s="50"/>
      <c r="H60" s="50">
        <v>221.2</v>
      </c>
      <c r="I60" s="50"/>
      <c r="J60" s="50">
        <f>J58</f>
        <v>0</v>
      </c>
      <c r="K60" s="52"/>
      <c r="L60" s="52">
        <v>9.912E-2</v>
      </c>
      <c r="M60" s="53"/>
      <c r="N60" s="53"/>
      <c r="O60" s="51"/>
      <c r="P60" s="51"/>
      <c r="Q60" s="53"/>
      <c r="R60" s="53"/>
      <c r="S60" s="53"/>
      <c r="T60" s="54"/>
      <c r="U60" s="54"/>
      <c r="V60" s="54"/>
      <c r="W60" s="55">
        <v>3.3180000000000001</v>
      </c>
      <c r="AI60" s="57"/>
    </row>
    <row r="61" spans="1:41" x14ac:dyDescent="0.2">
      <c r="AI61" s="57"/>
    </row>
    <row r="62" spans="1:41" x14ac:dyDescent="0.2">
      <c r="D62" s="49" t="s">
        <v>25</v>
      </c>
      <c r="E62" s="50">
        <v>221.2</v>
      </c>
      <c r="F62" s="51"/>
      <c r="G62" s="50"/>
      <c r="H62" s="50">
        <v>221.2</v>
      </c>
      <c r="I62" s="50"/>
      <c r="J62" s="50">
        <f>J60</f>
        <v>0</v>
      </c>
      <c r="K62" s="52"/>
      <c r="L62" s="52">
        <v>9.912E-2</v>
      </c>
      <c r="M62" s="53"/>
      <c r="N62" s="53"/>
      <c r="O62" s="51"/>
      <c r="P62" s="51"/>
      <c r="Q62" s="53"/>
      <c r="R62" s="53"/>
      <c r="S62" s="53"/>
      <c r="T62" s="54"/>
      <c r="U62" s="54"/>
      <c r="V62" s="54"/>
      <c r="W62" s="55">
        <v>3.3180000000000001</v>
      </c>
      <c r="AI62" s="57"/>
    </row>
    <row r="63" spans="1:41" x14ac:dyDescent="0.2">
      <c r="AI63" s="57"/>
    </row>
    <row r="64" spans="1:41" x14ac:dyDescent="0.2">
      <c r="D64" s="47" t="s">
        <v>229</v>
      </c>
      <c r="AI64" s="57"/>
    </row>
    <row r="65" spans="1:41" x14ac:dyDescent="0.2">
      <c r="A65" s="48" t="s">
        <v>230</v>
      </c>
      <c r="B65" s="14" t="s">
        <v>231</v>
      </c>
      <c r="C65" s="15" t="s">
        <v>232</v>
      </c>
      <c r="D65" s="6" t="s">
        <v>233</v>
      </c>
      <c r="E65" s="16">
        <v>1</v>
      </c>
      <c r="F65" s="17" t="s">
        <v>234</v>
      </c>
      <c r="H65" s="18">
        <v>580</v>
      </c>
      <c r="J65" s="18">
        <f t="shared" ref="J65" si="4">E65*G65</f>
        <v>0</v>
      </c>
      <c r="P65" s="17" t="s">
        <v>81</v>
      </c>
      <c r="V65" s="20" t="s">
        <v>235</v>
      </c>
      <c r="X65" s="17" t="s">
        <v>236</v>
      </c>
      <c r="Y65" s="17" t="s">
        <v>232</v>
      </c>
      <c r="Z65" s="17" t="s">
        <v>83</v>
      </c>
      <c r="AB65" s="15" t="s">
        <v>84</v>
      </c>
      <c r="AC65" s="15" t="s">
        <v>105</v>
      </c>
      <c r="AI65" s="57"/>
      <c r="AJ65" s="17" t="s">
        <v>235</v>
      </c>
      <c r="AK65" s="17" t="s">
        <v>86</v>
      </c>
      <c r="AO65" s="17">
        <v>0</v>
      </c>
    </row>
    <row r="66" spans="1:41" x14ac:dyDescent="0.2">
      <c r="D66" s="47" t="s">
        <v>237</v>
      </c>
      <c r="AI66" s="57"/>
    </row>
    <row r="67" spans="1:41" ht="25.5" x14ac:dyDescent="0.2">
      <c r="A67" s="48" t="s">
        <v>238</v>
      </c>
      <c r="B67" s="14" t="s">
        <v>132</v>
      </c>
      <c r="C67" s="15" t="s">
        <v>239</v>
      </c>
      <c r="D67" s="6" t="s">
        <v>240</v>
      </c>
      <c r="E67" s="16">
        <v>38</v>
      </c>
      <c r="F67" s="17" t="s">
        <v>241</v>
      </c>
      <c r="H67" s="18">
        <v>849.3</v>
      </c>
      <c r="J67" s="18">
        <f t="shared" ref="J67" si="5">E67*G67</f>
        <v>0</v>
      </c>
      <c r="P67" s="17" t="s">
        <v>242</v>
      </c>
      <c r="V67" s="20" t="s">
        <v>235</v>
      </c>
      <c r="X67" s="17" t="s">
        <v>243</v>
      </c>
      <c r="Y67" s="17" t="s">
        <v>239</v>
      </c>
      <c r="Z67" s="17" t="s">
        <v>83</v>
      </c>
      <c r="AB67" s="15" t="s">
        <v>84</v>
      </c>
      <c r="AI67" s="57"/>
      <c r="AJ67" s="17" t="s">
        <v>235</v>
      </c>
      <c r="AK67" s="17" t="s">
        <v>86</v>
      </c>
      <c r="AO67" s="17">
        <v>0</v>
      </c>
    </row>
    <row r="68" spans="1:41" x14ac:dyDescent="0.2">
      <c r="D68" s="49" t="s">
        <v>26</v>
      </c>
      <c r="E68" s="50">
        <f>J68</f>
        <v>0</v>
      </c>
      <c r="F68" s="51"/>
      <c r="G68" s="50"/>
      <c r="H68" s="50">
        <v>849.3</v>
      </c>
      <c r="I68" s="50"/>
      <c r="J68" s="50">
        <f>J67</f>
        <v>0</v>
      </c>
      <c r="K68" s="52"/>
      <c r="L68" s="52"/>
      <c r="M68" s="53"/>
      <c r="N68" s="53"/>
      <c r="O68" s="51"/>
      <c r="P68" s="51"/>
      <c r="Q68" s="53"/>
      <c r="R68" s="53"/>
      <c r="S68" s="53"/>
      <c r="T68" s="54"/>
      <c r="U68" s="54"/>
      <c r="V68" s="54"/>
      <c r="W68" s="55"/>
      <c r="AI68" s="57"/>
    </row>
    <row r="69" spans="1:41" x14ac:dyDescent="0.2">
      <c r="AI69" s="57"/>
    </row>
    <row r="70" spans="1:41" x14ac:dyDescent="0.2">
      <c r="D70" s="49" t="s">
        <v>27</v>
      </c>
      <c r="E70" s="50">
        <f>J70</f>
        <v>0</v>
      </c>
      <c r="F70" s="51"/>
      <c r="G70" s="50"/>
      <c r="H70" s="50">
        <v>1429.3</v>
      </c>
      <c r="I70" s="50"/>
      <c r="J70" s="50">
        <f>J67+J65</f>
        <v>0</v>
      </c>
      <c r="K70" s="52"/>
      <c r="L70" s="52"/>
      <c r="M70" s="53"/>
      <c r="N70" s="53"/>
      <c r="O70" s="51"/>
      <c r="P70" s="51"/>
      <c r="Q70" s="53"/>
      <c r="R70" s="53"/>
      <c r="S70" s="53"/>
      <c r="T70" s="54"/>
      <c r="U70" s="54"/>
      <c r="V70" s="54"/>
      <c r="W70" s="55"/>
      <c r="AI70" s="57"/>
    </row>
    <row r="72" spans="1:41" x14ac:dyDescent="0.2">
      <c r="D72" s="49" t="s">
        <v>28</v>
      </c>
      <c r="E72" s="50">
        <f>J72</f>
        <v>0</v>
      </c>
      <c r="F72" s="51"/>
      <c r="G72" s="50"/>
      <c r="H72" s="50">
        <v>11376.49</v>
      </c>
      <c r="I72" s="50">
        <v>202.67</v>
      </c>
      <c r="J72" s="50">
        <f>J70+J62+J52+J11</f>
        <v>0</v>
      </c>
      <c r="K72" s="52"/>
      <c r="L72" s="52">
        <v>15.460106</v>
      </c>
      <c r="M72" s="53"/>
      <c r="N72" s="53">
        <v>6.7904</v>
      </c>
      <c r="O72" s="51"/>
      <c r="P72" s="51"/>
      <c r="Q72" s="53"/>
      <c r="R72" s="53"/>
      <c r="S72" s="53"/>
      <c r="T72" s="54"/>
      <c r="U72" s="54"/>
      <c r="V72" s="54"/>
      <c r="W72" s="55">
        <v>136.72609</v>
      </c>
    </row>
  </sheetData>
  <mergeCells count="2">
    <mergeCell ref="K6:L6"/>
    <mergeCell ref="M6:N6"/>
  </mergeCells>
  <printOptions horizontalCentered="1"/>
  <pageMargins left="0.13541666666666699" right="0.122222222222222" top="0.35416666666666702" bottom="0.44583333333333303" header="0.51180555555555496" footer="0.23611111111111099"/>
  <pageSetup paperSize="9" orientation="portrait" useFirstPageNumber="1" horizontalDpi="300" verticalDpi="300"/>
  <headerFooter>
    <oddFooter>&amp;R&amp;"Arial Narrow,Normálne"&amp;8Strana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Prehlad</vt:lpstr>
      <vt:lpstr>Prehlad!Názvy_tlače</vt:lpstr>
      <vt:lpstr>Prehlad!Oblasť_tlače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VladimirM</dc:creator>
  <dc:description/>
  <cp:lastModifiedBy>Ladislav Cernek</cp:lastModifiedBy>
  <cp:revision>2</cp:revision>
  <dcterms:created xsi:type="dcterms:W3CDTF">2019-10-16T15:44:00Z</dcterms:created>
  <dcterms:modified xsi:type="dcterms:W3CDTF">2025-06-05T09:38:31Z</dcterms:modified>
  <dc:language>sk-SK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1033-11.2.0.9232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